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amardzija\Desktop\"/>
    </mc:Choice>
  </mc:AlternateContent>
  <xr:revisionPtr revIDLastSave="0" documentId="13_ncr:1_{40162EE5-1528-4B41-BB71-899C62AF3AE2}" xr6:coauthVersionLast="47" xr6:coauthVersionMax="47" xr10:uidLastSave="{00000000-0000-0000-0000-000000000000}"/>
  <bookViews>
    <workbookView xWindow="1920" yWindow="1155" windowWidth="25845" windowHeight="153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3" l="1"/>
  <c r="F75" i="3"/>
  <c r="F27" i="3" l="1"/>
  <c r="F15" i="3"/>
  <c r="F44" i="3"/>
  <c r="F59" i="3"/>
  <c r="F65" i="3"/>
  <c r="F51" i="3"/>
  <c r="F40" i="3"/>
  <c r="F68" i="1"/>
  <c r="F25" i="1"/>
  <c r="F69" i="1"/>
  <c r="F13" i="1"/>
  <c r="F70" i="1"/>
  <c r="F63" i="1"/>
  <c r="F57" i="1"/>
  <c r="F49" i="1"/>
  <c r="F40" i="1"/>
  <c r="F37" i="1"/>
  <c r="F67" i="3" l="1"/>
  <c r="F65" i="1"/>
  <c r="F31" i="2"/>
  <c r="F71" i="3" l="1"/>
  <c r="F74" i="3"/>
</calcChain>
</file>

<file path=xl/sharedStrings.xml><?xml version="1.0" encoding="utf-8"?>
<sst xmlns="http://schemas.openxmlformats.org/spreadsheetml/2006/main" count="395" uniqueCount="171">
  <si>
    <t>ПРЕГЛЕД ШУМА ВИСОКЕ ЗАШТИТНЕ ВРИЈЕДНОСТИ</t>
  </si>
  <si>
    <t xml:space="preserve">ГАЗДИНСТВО </t>
  </si>
  <si>
    <t>ПРИВРЕДНА ЈЕДИНИЦА</t>
  </si>
  <si>
    <t>ОДЈЕЛ</t>
  </si>
  <si>
    <t>ОДСЈЕК</t>
  </si>
  <si>
    <t>ГАЗДИНСКА КЛАСА</t>
  </si>
  <si>
    <t>ПОВРШИНА (ha)</t>
  </si>
  <si>
    <t>КАТЕГОРИЈА ШУМА HCUF</t>
  </si>
  <si>
    <t>НАПОМЕНА</t>
  </si>
  <si>
    <t>Црни Врх</t>
  </si>
  <si>
    <t>а</t>
  </si>
  <si>
    <t>52/2</t>
  </si>
  <si>
    <t>Сјеменске састојине</t>
  </si>
  <si>
    <t>70, 71</t>
  </si>
  <si>
    <t>68, 69</t>
  </si>
  <si>
    <t>1415, 1104</t>
  </si>
  <si>
    <t>1415, 1105</t>
  </si>
  <si>
    <t>VZV - 1a</t>
  </si>
  <si>
    <t>VZV - 6</t>
  </si>
  <si>
    <t>приједлог</t>
  </si>
  <si>
    <t>Осмача - Тисовац</t>
  </si>
  <si>
    <t>25/1, 25/2, 26/1, 42/2, 43</t>
  </si>
  <si>
    <t>4130, 4131, 4430</t>
  </si>
  <si>
    <t>VZV - 4a</t>
  </si>
  <si>
    <t>61/1, 61/2, 62, 63, 64</t>
  </si>
  <si>
    <t>4130, 4930</t>
  </si>
  <si>
    <t>Старчевица - Бјељевине</t>
  </si>
  <si>
    <t>1, 2, 17, 18, 19, 20, 21, 22/1, 22/2, 23, 24/1, 24/2</t>
  </si>
  <si>
    <t>a, b, c, d, e, f, g</t>
  </si>
  <si>
    <t>c</t>
  </si>
  <si>
    <t>b</t>
  </si>
  <si>
    <t>а, b, c</t>
  </si>
  <si>
    <t>а, b</t>
  </si>
  <si>
    <t>1104, 1414, 1421, 1107, 1114</t>
  </si>
  <si>
    <t>24/1, 26/2</t>
  </si>
  <si>
    <t>75, 76, 77, 78, 79, 80</t>
  </si>
  <si>
    <t>282,24</t>
  </si>
  <si>
    <t>1, 2, 3, 4, 5, 6, 7</t>
  </si>
  <si>
    <t>8, 10, 11, 12</t>
  </si>
  <si>
    <t>b, c, d, g</t>
  </si>
  <si>
    <t>УКУПНО:</t>
  </si>
  <si>
    <t>БАЊА ЛУКА</t>
  </si>
  <si>
    <t>Јoшавка</t>
  </si>
  <si>
    <t>Мањача</t>
  </si>
  <si>
    <t>Чемерница</t>
  </si>
  <si>
    <t>Стрмац - Вилуси</t>
  </si>
  <si>
    <t>Парк шуме "Слатина"</t>
  </si>
  <si>
    <t>a, b, c, d</t>
  </si>
  <si>
    <t>a (дио)</t>
  </si>
  <si>
    <t>25/1</t>
  </si>
  <si>
    <t>25/2</t>
  </si>
  <si>
    <t>26/1</t>
  </si>
  <si>
    <t>42/2</t>
  </si>
  <si>
    <t>a</t>
  </si>
  <si>
    <t>1107, 4130, 4430, 6201</t>
  </si>
  <si>
    <t>Кањон Ријеке Врбас</t>
  </si>
  <si>
    <t>4130, 6153, 6201</t>
  </si>
  <si>
    <t>61/1</t>
  </si>
  <si>
    <t>61/2</t>
  </si>
  <si>
    <t>а, b, c, d, e</t>
  </si>
  <si>
    <t>4430, 5130, 6201, 6401</t>
  </si>
  <si>
    <t>a, b</t>
  </si>
  <si>
    <t>4130, 4430</t>
  </si>
  <si>
    <t>4130, 6601</t>
  </si>
  <si>
    <t>Шуме са посебном намјеном Града Бања Лука</t>
  </si>
  <si>
    <t>22/1</t>
  </si>
  <si>
    <t>24/1</t>
  </si>
  <si>
    <t>24/2</t>
  </si>
  <si>
    <t>d</t>
  </si>
  <si>
    <t>e</t>
  </si>
  <si>
    <t>f</t>
  </si>
  <si>
    <t>1104, 3201, 4131, 4130, 6401</t>
  </si>
  <si>
    <t>a - l</t>
  </si>
  <si>
    <t>3101, 4130, 4131, 6401</t>
  </si>
  <si>
    <t>а, b, c, d, e,f</t>
  </si>
  <si>
    <t>1104, 1107, 3201, 3101, 4430</t>
  </si>
  <si>
    <t>a - p</t>
  </si>
  <si>
    <t>1114, 1416, 1104, 3201, 4131, 4430, 6401</t>
  </si>
  <si>
    <t>а, b, c, d, e, f, g</t>
  </si>
  <si>
    <t>1114, 1104, 3101, 4131, 6401</t>
  </si>
  <si>
    <t>26/2</t>
  </si>
  <si>
    <t xml:space="preserve"> d, e, f, g</t>
  </si>
  <si>
    <t>1415, 3203, 3101</t>
  </si>
  <si>
    <t>3202, 3501, 4430, 260</t>
  </si>
  <si>
    <t>а - к</t>
  </si>
  <si>
    <t>4430, 5230, 6153, 6601, 6401</t>
  </si>
  <si>
    <t>4430, 6201, 6401</t>
  </si>
  <si>
    <t>6153, 6201</t>
  </si>
  <si>
    <t>6153, 6201, 6601</t>
  </si>
  <si>
    <t>а - ј</t>
  </si>
  <si>
    <t>5130, 6153, 6201</t>
  </si>
  <si>
    <t>6152, 5130, 5230, 6153, 6401</t>
  </si>
  <si>
    <t>5130, 6201</t>
  </si>
  <si>
    <t xml:space="preserve"> c</t>
  </si>
  <si>
    <t>а, b, c, d, e, f, g, h</t>
  </si>
  <si>
    <t>a - n</t>
  </si>
  <si>
    <t>1101, 4130, 4430, 5130, 5230, 6601, 6401</t>
  </si>
  <si>
    <t>1101,3356, 3101, 4430, 4130, 6401</t>
  </si>
  <si>
    <t>1101, 4130, 5230</t>
  </si>
  <si>
    <t>1101. 4130, 5130</t>
  </si>
  <si>
    <t>Шуме водозахватног подручја " Суботица"</t>
  </si>
  <si>
    <t>Шуме у окружењу Хидроелектране "Бочац"</t>
  </si>
  <si>
    <t>01. ШГ "БАЊА ЛУКА" БАЊА ЛУКА</t>
  </si>
  <si>
    <t xml:space="preserve">      ШПП "ДОЊЕ ВРБАСКО"</t>
  </si>
  <si>
    <t>Привредна јединица</t>
  </si>
  <si>
    <t>Одјел</t>
  </si>
  <si>
    <t>Одсјек</t>
  </si>
  <si>
    <t>Газдинска класа</t>
  </si>
  <si>
    <t>Површина    (ha)</t>
  </si>
  <si>
    <t>Категорија шума     HCUF</t>
  </si>
  <si>
    <t>Напомена</t>
  </si>
  <si>
    <t>ПРИЈЕДЛОГ ЗА ИЗДВАЈАЊЕ ПОВРШИНА ШУМА ДЕФИНИСАНИХ КАО ШУМЕ ВИСОКЕ ЗАШТИТНЕ ВРИЈЕДНОСТИ                                               НА ШПП "ДОЊЕ ВРБАСКО"</t>
  </si>
  <si>
    <t>"Црни Врх"</t>
  </si>
  <si>
    <t>Укупно ПЈ "Црни Врх"</t>
  </si>
  <si>
    <t>"Осмача - Тисовац"</t>
  </si>
  <si>
    <t>Укупно ПЈ "Осмача -Тисовац"</t>
  </si>
  <si>
    <t>"Старчевица - Бјељевине"</t>
  </si>
  <si>
    <t>"Укупно ПЈ "Старчевица - Бјељевине"</t>
  </si>
  <si>
    <t>Укупно ПЈ "Јошавка"</t>
  </si>
  <si>
    <t>"Joшавка"</t>
  </si>
  <si>
    <t>"Мањача"</t>
  </si>
  <si>
    <t>Укупно ПЈ "Мањача"</t>
  </si>
  <si>
    <t>"Чемерница"</t>
  </si>
  <si>
    <t>"Стрмац - Вилуси"</t>
  </si>
  <si>
    <t>Укупно ПЈ "Стрмац - Вилуси"</t>
  </si>
  <si>
    <t xml:space="preserve"> "ДОЊЕ ВРБАСКО"</t>
  </si>
  <si>
    <t>СВЕУКУПНО ЗА ШПП "ДОЊЕ ВРБАСКО"</t>
  </si>
  <si>
    <t xml:space="preserve">Шуме са посебном намјеном Града Бања Лука - </t>
  </si>
  <si>
    <t>VZV - 1а</t>
  </si>
  <si>
    <t>а,b</t>
  </si>
  <si>
    <t xml:space="preserve"> Шуме важне за водене токове             Слив ријеке Врбас</t>
  </si>
  <si>
    <t>Бања Лука, децембар 2022. године</t>
  </si>
  <si>
    <t>Координатор на цертификацији шума</t>
  </si>
  <si>
    <t>____Јелена Грандић, дипл.инж.шум.____</t>
  </si>
  <si>
    <t>Страна 2.</t>
  </si>
  <si>
    <t>Страна 1.</t>
  </si>
  <si>
    <t>Шуме у окружењу излетишта "Млинска ријека"</t>
  </si>
  <si>
    <t>Сјеменска састојина букве S.S.160.1111.01.</t>
  </si>
  <si>
    <t>3111, 3101, 3201, 4430, 6401</t>
  </si>
  <si>
    <t>a - k</t>
  </si>
  <si>
    <t>1104, 3101, 3201, 3111, 4430, 6401</t>
  </si>
  <si>
    <t>а, b, c, d, e, f, g, h, i</t>
  </si>
  <si>
    <t>1104, 1416, 1101, 1104, 3202, 430, 6401</t>
  </si>
  <si>
    <t>a - o</t>
  </si>
  <si>
    <t>1104, 1416, 3202, 3101, 3203, 4430, 6301, 6601,6401</t>
  </si>
  <si>
    <t>1416, 1104, 1114, 3111, 3356, 3202, 4430, 5230</t>
  </si>
  <si>
    <t>1114, 1104, 4131, 5130</t>
  </si>
  <si>
    <t>22/2</t>
  </si>
  <si>
    <t>а, b, c, d</t>
  </si>
  <si>
    <t>1108, 1107, 1104, 4131</t>
  </si>
  <si>
    <t>Укупно ПЈ "Чемерница"</t>
  </si>
  <si>
    <t>а, b,c</t>
  </si>
  <si>
    <t>2130, 6201, 6401</t>
  </si>
  <si>
    <t>i</t>
  </si>
  <si>
    <t>e, f</t>
  </si>
  <si>
    <t>6301, 6201</t>
  </si>
  <si>
    <t>Излетиште "Млинска ријека"</t>
  </si>
  <si>
    <t>1416, 3202</t>
  </si>
  <si>
    <t>1104, 1416</t>
  </si>
  <si>
    <t>45, 46</t>
  </si>
  <si>
    <t>1107, 1114</t>
  </si>
  <si>
    <t xml:space="preserve"> Шуме важне за водене токове - Слив ријеке Врбас</t>
  </si>
  <si>
    <t xml:space="preserve">Сјеменска састојина букве </t>
  </si>
  <si>
    <t xml:space="preserve">      ШПП "ДОЊЕВРБАСКО"</t>
  </si>
  <si>
    <t>1104, 4430, 6401, 7101</t>
  </si>
  <si>
    <t>ПРИЈЕДЛОГ ЗА ИЗДВАЈАЊЕ ПОВРШИНА ШУМА ДЕФИНИСАНИХ КАО ШУМЕ ВИСОКЕ ЗАШТИТНЕ ВРИЈЕДНОСТИ                                     НА ШПП "ДОЊЕВРБАСКО"</t>
  </si>
  <si>
    <t xml:space="preserve"> VZV - 4a</t>
  </si>
  <si>
    <t xml:space="preserve">   VZV - 1a</t>
  </si>
  <si>
    <t>Укупна неспорна површина шума и шумског земљишта на ШПП "Доњеврбаско"</t>
  </si>
  <si>
    <t>Укупна површина шума предложених за издвајање  шума дефинисаних као ШВЗВ  на ШПП "Доњеврбаско"</t>
  </si>
  <si>
    <t>Процентуално учешће површине шума предложених за издвјање  шума дефинисаних као ШВЗВ на ШПП "Доњеврбаско"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</si>
</sst>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3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8" fillId="2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2" fontId="8" fillId="2" borderId="48" xfId="0" applyNumberFormat="1" applyFont="1" applyFill="1" applyBorder="1"/>
    <xf numFmtId="0" fontId="9" fillId="0" borderId="4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" fontId="8" fillId="2" borderId="36" xfId="0" applyNumberFormat="1" applyFont="1" applyFill="1" applyBorder="1" applyAlignment="1">
      <alignment horizontal="right"/>
    </xf>
    <xf numFmtId="2" fontId="9" fillId="0" borderId="2" xfId="0" applyNumberFormat="1" applyFont="1" applyBorder="1" applyAlignment="1">
      <alignment horizontal="right" vertical="center" wrapText="1"/>
    </xf>
    <xf numFmtId="2" fontId="8" fillId="2" borderId="34" xfId="0" applyNumberFormat="1" applyFont="1" applyFill="1" applyBorder="1" applyAlignment="1">
      <alignment horizontal="right" vertical="center" wrapText="1"/>
    </xf>
    <xf numFmtId="0" fontId="9" fillId="0" borderId="26" xfId="0" applyFont="1" applyBorder="1" applyAlignment="1">
      <alignment horizontal="center"/>
    </xf>
    <xf numFmtId="0" fontId="8" fillId="2" borderId="48" xfId="0" applyFont="1" applyFill="1" applyBorder="1"/>
    <xf numFmtId="0" fontId="8" fillId="2" borderId="20" xfId="0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2" fontId="9" fillId="0" borderId="0" xfId="0" applyNumberFormat="1" applyFont="1"/>
    <xf numFmtId="0" fontId="9" fillId="0" borderId="29" xfId="0" applyFont="1" applyBorder="1" applyAlignment="1">
      <alignment horizontal="center" wrapText="1"/>
    </xf>
    <xf numFmtId="0" fontId="8" fillId="2" borderId="48" xfId="0" applyFont="1" applyFill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 wrapText="1"/>
    </xf>
    <xf numFmtId="2" fontId="10" fillId="0" borderId="27" xfId="0" applyNumberFormat="1" applyFont="1" applyBorder="1" applyAlignment="1">
      <alignment horizontal="right"/>
    </xf>
    <xf numFmtId="0" fontId="10" fillId="0" borderId="28" xfId="0" applyFont="1" applyBorder="1" applyAlignment="1">
      <alignment horizontal="right"/>
    </xf>
    <xf numFmtId="2" fontId="10" fillId="0" borderId="29" xfId="0" applyNumberFormat="1" applyFont="1" applyBorder="1"/>
    <xf numFmtId="0" fontId="10" fillId="0" borderId="33" xfId="0" applyFont="1" applyBorder="1" applyAlignment="1">
      <alignment horizontal="right"/>
    </xf>
    <xf numFmtId="2" fontId="10" fillId="0" borderId="51" xfId="0" applyNumberFormat="1" applyFont="1" applyBorder="1"/>
    <xf numFmtId="2" fontId="10" fillId="2" borderId="8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2" fontId="9" fillId="0" borderId="53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0" fontId="9" fillId="0" borderId="43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2" fontId="8" fillId="4" borderId="59" xfId="0" applyNumberFormat="1" applyFont="1" applyFill="1" applyBorder="1" applyAlignment="1">
      <alignment horizontal="right" vertical="center" wrapText="1"/>
    </xf>
    <xf numFmtId="2" fontId="8" fillId="4" borderId="60" xfId="0" applyNumberFormat="1" applyFont="1" applyFill="1" applyBorder="1" applyAlignment="1">
      <alignment horizontal="right"/>
    </xf>
    <xf numFmtId="2" fontId="8" fillId="4" borderId="59" xfId="0" applyNumberFormat="1" applyFont="1" applyFill="1" applyBorder="1"/>
    <xf numFmtId="0" fontId="8" fillId="4" borderId="59" xfId="0" applyFont="1" applyFill="1" applyBorder="1"/>
    <xf numFmtId="2" fontId="8" fillId="4" borderId="48" xfId="0" applyNumberFormat="1" applyFont="1" applyFill="1" applyBorder="1"/>
    <xf numFmtId="0" fontId="8" fillId="4" borderId="48" xfId="0" applyFont="1" applyFill="1" applyBorder="1" applyAlignment="1">
      <alignment vertical="center"/>
    </xf>
    <xf numFmtId="0" fontId="10" fillId="4" borderId="24" xfId="0" applyFont="1" applyFill="1" applyBorder="1" applyAlignment="1">
      <alignment horizontal="center" wrapText="1"/>
    </xf>
    <xf numFmtId="0" fontId="10" fillId="4" borderId="28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2" fontId="9" fillId="0" borderId="21" xfId="0" applyNumberFormat="1" applyFont="1" applyBorder="1" applyAlignment="1">
      <alignment horizontal="right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2" fontId="10" fillId="4" borderId="13" xfId="0" applyNumberFormat="1" applyFont="1" applyFill="1" applyBorder="1" applyAlignment="1">
      <alignment horizontal="right" vertical="center"/>
    </xf>
    <xf numFmtId="0" fontId="6" fillId="4" borderId="13" xfId="0" applyFont="1" applyFill="1" applyBorder="1"/>
    <xf numFmtId="2" fontId="6" fillId="4" borderId="13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2" fontId="9" fillId="0" borderId="5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right" vertical="center" wrapText="1"/>
    </xf>
    <xf numFmtId="2" fontId="9" fillId="0" borderId="4" xfId="0" applyNumberFormat="1" applyFont="1" applyBorder="1" applyAlignment="1">
      <alignment horizontal="right" vertical="center" wrapText="1"/>
    </xf>
    <xf numFmtId="2" fontId="9" fillId="0" borderId="5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/>
    </xf>
    <xf numFmtId="0" fontId="8" fillId="0" borderId="4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43" fontId="5" fillId="0" borderId="7" xfId="1" applyFont="1" applyBorder="1" applyAlignment="1">
      <alignment horizontal="center" vertical="center" textRotation="90" wrapText="1"/>
    </xf>
    <xf numFmtId="43" fontId="5" fillId="0" borderId="8" xfId="1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63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7" fillId="4" borderId="6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8" fillId="0" borderId="56" xfId="0" applyFont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6"/>
  <sheetViews>
    <sheetView tabSelected="1" topLeftCell="B1" zoomScale="91" zoomScaleNormal="91" workbookViewId="0">
      <selection activeCell="K11" sqref="K11"/>
    </sheetView>
  </sheetViews>
  <sheetFormatPr defaultRowHeight="15.75" x14ac:dyDescent="0.25"/>
  <cols>
    <col min="1" max="1" width="4.85546875" customWidth="1"/>
    <col min="2" max="2" width="24.28515625" style="23" customWidth="1"/>
    <col min="3" max="3" width="12.42578125" style="23" customWidth="1"/>
    <col min="4" max="4" width="15.7109375" style="23" customWidth="1"/>
    <col min="5" max="5" width="35.42578125" style="23" customWidth="1"/>
    <col min="6" max="6" width="15.5703125" style="23" customWidth="1"/>
    <col min="7" max="7" width="13.42578125" style="23" customWidth="1"/>
    <col min="8" max="8" width="43" style="23" customWidth="1"/>
  </cols>
  <sheetData>
    <row r="1" spans="2:14" x14ac:dyDescent="0.25">
      <c r="B1" s="99" t="s">
        <v>102</v>
      </c>
      <c r="C1" s="99"/>
      <c r="D1" s="99"/>
      <c r="E1" s="99"/>
      <c r="F1" s="99"/>
      <c r="G1" s="22"/>
      <c r="H1" s="22"/>
      <c r="I1" s="19"/>
      <c r="J1" s="19"/>
      <c r="K1" s="19"/>
      <c r="L1" s="19"/>
      <c r="M1" s="19"/>
      <c r="N1" s="19"/>
    </row>
    <row r="2" spans="2:14" x14ac:dyDescent="0.25">
      <c r="B2" s="99" t="s">
        <v>103</v>
      </c>
      <c r="C2" s="99"/>
      <c r="D2" s="99"/>
      <c r="E2" s="99"/>
      <c r="F2" s="99"/>
      <c r="G2" s="22"/>
      <c r="H2" s="22"/>
      <c r="I2" s="19"/>
      <c r="J2" s="19"/>
      <c r="K2" s="19"/>
      <c r="L2" s="19"/>
      <c r="M2" s="19"/>
      <c r="N2" s="19"/>
    </row>
    <row r="3" spans="2:14" ht="16.5" thickBot="1" x14ac:dyDescent="0.3"/>
    <row r="4" spans="2:14" s="20" customFormat="1" ht="33.75" customHeight="1" thickBot="1" x14ac:dyDescent="0.3">
      <c r="B4" s="100" t="s">
        <v>111</v>
      </c>
      <c r="C4" s="101"/>
      <c r="D4" s="101"/>
      <c r="E4" s="101"/>
      <c r="F4" s="101"/>
      <c r="G4" s="101"/>
      <c r="H4" s="102"/>
      <c r="I4" s="21"/>
      <c r="J4" s="21"/>
      <c r="K4" s="21"/>
      <c r="L4" s="21"/>
      <c r="M4" s="21"/>
    </row>
    <row r="5" spans="2:14" ht="16.5" thickBot="1" x14ac:dyDescent="0.3">
      <c r="H5" s="65" t="s">
        <v>135</v>
      </c>
    </row>
    <row r="6" spans="2:14" s="18" customFormat="1" ht="48" thickBot="1" x14ac:dyDescent="0.3">
      <c r="B6" s="34" t="s">
        <v>104</v>
      </c>
      <c r="C6" s="34" t="s">
        <v>105</v>
      </c>
      <c r="D6" s="34" t="s">
        <v>106</v>
      </c>
      <c r="E6" s="34" t="s">
        <v>107</v>
      </c>
      <c r="F6" s="34" t="s">
        <v>108</v>
      </c>
      <c r="G6" s="34" t="s">
        <v>109</v>
      </c>
      <c r="H6" s="35" t="s">
        <v>110</v>
      </c>
    </row>
    <row r="7" spans="2:14" ht="15" customHeight="1" x14ac:dyDescent="0.25">
      <c r="B7" s="132" t="s">
        <v>112</v>
      </c>
      <c r="C7" s="32">
        <v>50</v>
      </c>
      <c r="D7" s="32" t="s">
        <v>10</v>
      </c>
      <c r="E7" s="32">
        <v>1415</v>
      </c>
      <c r="F7" s="66">
        <v>15.8</v>
      </c>
      <c r="G7" s="142" t="s">
        <v>17</v>
      </c>
      <c r="H7" s="68" t="s">
        <v>12</v>
      </c>
    </row>
    <row r="8" spans="2:14" x14ac:dyDescent="0.25">
      <c r="B8" s="133"/>
      <c r="C8" s="25" t="s">
        <v>11</v>
      </c>
      <c r="D8" s="25" t="s">
        <v>29</v>
      </c>
      <c r="E8" s="25">
        <v>1101</v>
      </c>
      <c r="F8" s="67">
        <v>29.4</v>
      </c>
      <c r="G8" s="142"/>
      <c r="H8" s="69"/>
    </row>
    <row r="9" spans="2:14" x14ac:dyDescent="0.25">
      <c r="B9" s="133"/>
      <c r="C9" s="25">
        <v>59</v>
      </c>
      <c r="D9" s="25" t="s">
        <v>30</v>
      </c>
      <c r="E9" s="25">
        <v>1414</v>
      </c>
      <c r="F9" s="67">
        <v>20.3</v>
      </c>
      <c r="G9" s="142"/>
      <c r="H9" s="70"/>
    </row>
    <row r="10" spans="2:14" x14ac:dyDescent="0.25">
      <c r="B10" s="133"/>
      <c r="C10" s="25" t="s">
        <v>14</v>
      </c>
      <c r="D10" s="25" t="s">
        <v>32</v>
      </c>
      <c r="E10" s="26" t="s">
        <v>15</v>
      </c>
      <c r="F10" s="116">
        <v>341.65</v>
      </c>
      <c r="G10" s="120" t="s">
        <v>17</v>
      </c>
      <c r="H10" s="106" t="s">
        <v>127</v>
      </c>
      <c r="I10" s="15"/>
    </row>
    <row r="11" spans="2:14" x14ac:dyDescent="0.25">
      <c r="B11" s="133"/>
      <c r="C11" s="25" t="s">
        <v>13</v>
      </c>
      <c r="D11" s="25" t="s">
        <v>32</v>
      </c>
      <c r="E11" s="26" t="s">
        <v>16</v>
      </c>
      <c r="F11" s="118"/>
      <c r="G11" s="121"/>
      <c r="H11" s="107"/>
    </row>
    <row r="12" spans="2:14" x14ac:dyDescent="0.25">
      <c r="B12" s="133"/>
      <c r="C12" s="25">
        <v>1</v>
      </c>
      <c r="D12" s="25" t="s">
        <v>48</v>
      </c>
      <c r="E12" s="27">
        <v>1104</v>
      </c>
      <c r="F12" s="43">
        <v>35.729999999999997</v>
      </c>
      <c r="G12" s="49" t="s">
        <v>17</v>
      </c>
      <c r="H12" s="36" t="s">
        <v>46</v>
      </c>
    </row>
    <row r="13" spans="2:14" ht="16.5" thickBot="1" x14ac:dyDescent="0.3">
      <c r="B13" s="134"/>
      <c r="C13" s="135" t="s">
        <v>113</v>
      </c>
      <c r="D13" s="135"/>
      <c r="E13" s="135"/>
      <c r="F13" s="44">
        <f>F7+F8+F9+F10+F11+F12</f>
        <v>442.88</v>
      </c>
      <c r="G13" s="130"/>
      <c r="H13" s="131"/>
    </row>
    <row r="14" spans="2:14" ht="15" customHeight="1" x14ac:dyDescent="0.25">
      <c r="B14" s="136" t="s">
        <v>114</v>
      </c>
      <c r="C14" s="37" t="s">
        <v>49</v>
      </c>
      <c r="D14" s="38" t="s">
        <v>31</v>
      </c>
      <c r="E14" s="38" t="s">
        <v>56</v>
      </c>
      <c r="F14" s="108">
        <v>448.45</v>
      </c>
      <c r="G14" s="111" t="s">
        <v>23</v>
      </c>
      <c r="H14" s="114" t="s">
        <v>55</v>
      </c>
    </row>
    <row r="15" spans="2:14" x14ac:dyDescent="0.25">
      <c r="B15" s="137"/>
      <c r="C15" s="28" t="s">
        <v>50</v>
      </c>
      <c r="D15" s="29" t="s">
        <v>53</v>
      </c>
      <c r="E15" s="29">
        <v>4130</v>
      </c>
      <c r="F15" s="109"/>
      <c r="G15" s="112"/>
      <c r="H15" s="115"/>
    </row>
    <row r="16" spans="2:14" x14ac:dyDescent="0.25">
      <c r="B16" s="137"/>
      <c r="C16" s="28" t="s">
        <v>51</v>
      </c>
      <c r="D16" s="29" t="s">
        <v>30</v>
      </c>
      <c r="E16" s="29">
        <v>4131</v>
      </c>
      <c r="F16" s="109"/>
      <c r="G16" s="112"/>
      <c r="H16" s="115"/>
    </row>
    <row r="17" spans="2:8" x14ac:dyDescent="0.25">
      <c r="B17" s="137"/>
      <c r="C17" s="28" t="s">
        <v>52</v>
      </c>
      <c r="D17" s="29" t="s">
        <v>29</v>
      </c>
      <c r="E17" s="29">
        <v>4430</v>
      </c>
      <c r="F17" s="109"/>
      <c r="G17" s="112"/>
      <c r="H17" s="115"/>
    </row>
    <row r="18" spans="2:8" x14ac:dyDescent="0.25">
      <c r="B18" s="137"/>
      <c r="C18" s="28">
        <v>43</v>
      </c>
      <c r="D18" s="29" t="s">
        <v>47</v>
      </c>
      <c r="E18" s="29" t="s">
        <v>54</v>
      </c>
      <c r="F18" s="110"/>
      <c r="G18" s="113"/>
      <c r="H18" s="107"/>
    </row>
    <row r="19" spans="2:8" ht="15" customHeight="1" x14ac:dyDescent="0.25">
      <c r="B19" s="137"/>
      <c r="C19" s="28" t="s">
        <v>57</v>
      </c>
      <c r="D19" s="25" t="s">
        <v>59</v>
      </c>
      <c r="E19" s="29" t="s">
        <v>60</v>
      </c>
      <c r="F19" s="116">
        <v>540.34</v>
      </c>
      <c r="G19" s="119" t="s">
        <v>128</v>
      </c>
      <c r="H19" s="106" t="s">
        <v>127</v>
      </c>
    </row>
    <row r="20" spans="2:8" ht="15" customHeight="1" x14ac:dyDescent="0.25">
      <c r="B20" s="137"/>
      <c r="C20" s="28" t="s">
        <v>58</v>
      </c>
      <c r="D20" s="29" t="s">
        <v>10</v>
      </c>
      <c r="E20" s="29">
        <v>4130</v>
      </c>
      <c r="F20" s="117"/>
      <c r="G20" s="120"/>
      <c r="H20" s="115"/>
    </row>
    <row r="21" spans="2:8" ht="15" customHeight="1" x14ac:dyDescent="0.25">
      <c r="B21" s="137"/>
      <c r="C21" s="28">
        <v>62</v>
      </c>
      <c r="D21" s="29" t="s">
        <v>30</v>
      </c>
      <c r="E21" s="29">
        <v>4930</v>
      </c>
      <c r="F21" s="117"/>
      <c r="G21" s="120"/>
      <c r="H21" s="115"/>
    </row>
    <row r="22" spans="2:8" ht="15" customHeight="1" x14ac:dyDescent="0.25">
      <c r="B22" s="137"/>
      <c r="C22" s="28">
        <v>63</v>
      </c>
      <c r="D22" s="29" t="s">
        <v>61</v>
      </c>
      <c r="E22" s="29" t="s">
        <v>62</v>
      </c>
      <c r="F22" s="117"/>
      <c r="G22" s="120"/>
      <c r="H22" s="115"/>
    </row>
    <row r="23" spans="2:8" ht="15" customHeight="1" x14ac:dyDescent="0.25">
      <c r="B23" s="137"/>
      <c r="C23" s="28">
        <v>64</v>
      </c>
      <c r="D23" s="29" t="s">
        <v>61</v>
      </c>
      <c r="E23" s="29" t="s">
        <v>63</v>
      </c>
      <c r="F23" s="118"/>
      <c r="G23" s="121"/>
      <c r="H23" s="107"/>
    </row>
    <row r="24" spans="2:8" ht="17.25" customHeight="1" x14ac:dyDescent="0.25">
      <c r="B24" s="137"/>
      <c r="C24" s="28">
        <v>45.46</v>
      </c>
      <c r="D24" s="29" t="s">
        <v>129</v>
      </c>
      <c r="E24" s="29">
        <v>1111</v>
      </c>
      <c r="F24" s="43">
        <v>30.01</v>
      </c>
      <c r="G24" s="49" t="s">
        <v>17</v>
      </c>
      <c r="H24" s="29" t="s">
        <v>137</v>
      </c>
    </row>
    <row r="25" spans="2:8" ht="20.25" customHeight="1" thickBot="1" x14ac:dyDescent="0.3">
      <c r="B25" s="138"/>
      <c r="C25" s="139" t="s">
        <v>115</v>
      </c>
      <c r="D25" s="139"/>
      <c r="E25" s="139"/>
      <c r="F25" s="42">
        <f>F14+F19+F24</f>
        <v>1018.8</v>
      </c>
      <c r="G25" s="140"/>
      <c r="H25" s="141"/>
    </row>
    <row r="26" spans="2:8" ht="15.75" customHeight="1" x14ac:dyDescent="0.25">
      <c r="B26" s="125" t="s">
        <v>116</v>
      </c>
      <c r="C26" s="38">
        <v>1</v>
      </c>
      <c r="D26" s="32" t="s">
        <v>59</v>
      </c>
      <c r="E26" s="38" t="s">
        <v>71</v>
      </c>
      <c r="F26" s="108">
        <v>1125.6199999999999</v>
      </c>
      <c r="G26" s="122" t="s">
        <v>17</v>
      </c>
      <c r="H26" s="114" t="s">
        <v>64</v>
      </c>
    </row>
    <row r="27" spans="2:8" ht="15.75" customHeight="1" x14ac:dyDescent="0.25">
      <c r="B27" s="126"/>
      <c r="C27" s="29">
        <v>2</v>
      </c>
      <c r="D27" s="29" t="s">
        <v>72</v>
      </c>
      <c r="E27" s="29" t="s">
        <v>73</v>
      </c>
      <c r="F27" s="109"/>
      <c r="G27" s="120"/>
      <c r="H27" s="115"/>
    </row>
    <row r="28" spans="2:8" ht="15.75" customHeight="1" x14ac:dyDescent="0.25">
      <c r="B28" s="126"/>
      <c r="C28" s="29">
        <v>17</v>
      </c>
      <c r="D28" s="29" t="s">
        <v>10</v>
      </c>
      <c r="E28" s="29">
        <v>3111</v>
      </c>
      <c r="F28" s="109"/>
      <c r="G28" s="120"/>
      <c r="H28" s="115"/>
    </row>
    <row r="29" spans="2:8" ht="15.75" customHeight="1" x14ac:dyDescent="0.25">
      <c r="B29" s="126"/>
      <c r="C29" s="25">
        <v>18</v>
      </c>
      <c r="D29" s="25" t="s">
        <v>30</v>
      </c>
      <c r="E29" s="25">
        <v>1104</v>
      </c>
      <c r="F29" s="109"/>
      <c r="G29" s="120"/>
      <c r="H29" s="115"/>
    </row>
    <row r="30" spans="2:8" ht="15.75" customHeight="1" x14ac:dyDescent="0.25">
      <c r="B30" s="126"/>
      <c r="C30" s="29">
        <v>19</v>
      </c>
      <c r="D30" s="29" t="s">
        <v>29</v>
      </c>
      <c r="E30" s="29">
        <v>1414</v>
      </c>
      <c r="F30" s="109"/>
      <c r="G30" s="120"/>
      <c r="H30" s="115"/>
    </row>
    <row r="31" spans="2:8" ht="15.75" customHeight="1" x14ac:dyDescent="0.25">
      <c r="B31" s="126"/>
      <c r="C31" s="29">
        <v>20</v>
      </c>
      <c r="D31" s="29" t="s">
        <v>68</v>
      </c>
      <c r="E31" s="29">
        <v>1421</v>
      </c>
      <c r="F31" s="109"/>
      <c r="G31" s="120"/>
      <c r="H31" s="115"/>
    </row>
    <row r="32" spans="2:8" ht="15.75" customHeight="1" x14ac:dyDescent="0.25">
      <c r="B32" s="126"/>
      <c r="C32" s="29">
        <v>21</v>
      </c>
      <c r="D32" s="29" t="s">
        <v>69</v>
      </c>
      <c r="E32" s="29">
        <v>1107</v>
      </c>
      <c r="F32" s="109"/>
      <c r="G32" s="120"/>
      <c r="H32" s="115"/>
    </row>
    <row r="33" spans="2:8" ht="15.75" customHeight="1" x14ac:dyDescent="0.25">
      <c r="B33" s="126"/>
      <c r="C33" s="33" t="s">
        <v>65</v>
      </c>
      <c r="D33" s="25" t="s">
        <v>70</v>
      </c>
      <c r="E33" s="33">
        <v>1114</v>
      </c>
      <c r="F33" s="109"/>
      <c r="G33" s="120"/>
      <c r="H33" s="115"/>
    </row>
    <row r="34" spans="2:8" ht="15.75" customHeight="1" x14ac:dyDescent="0.25">
      <c r="B34" s="126"/>
      <c r="C34" s="33">
        <v>23</v>
      </c>
      <c r="D34" s="25" t="s">
        <v>74</v>
      </c>
      <c r="E34" s="33" t="s">
        <v>75</v>
      </c>
      <c r="F34" s="109"/>
      <c r="G34" s="120"/>
      <c r="H34" s="115"/>
    </row>
    <row r="35" spans="2:8" ht="15.75" customHeight="1" x14ac:dyDescent="0.25">
      <c r="B35" s="126"/>
      <c r="C35" s="25" t="s">
        <v>66</v>
      </c>
      <c r="D35" s="25" t="s">
        <v>76</v>
      </c>
      <c r="E35" s="25" t="s">
        <v>77</v>
      </c>
      <c r="F35" s="109"/>
      <c r="G35" s="120"/>
      <c r="H35" s="115"/>
    </row>
    <row r="36" spans="2:8" ht="15.75" customHeight="1" x14ac:dyDescent="0.25">
      <c r="B36" s="126"/>
      <c r="C36" s="30" t="s">
        <v>67</v>
      </c>
      <c r="D36" s="30" t="s">
        <v>78</v>
      </c>
      <c r="E36" s="30" t="s">
        <v>79</v>
      </c>
      <c r="F36" s="110"/>
      <c r="G36" s="120"/>
      <c r="H36" s="115"/>
    </row>
    <row r="37" spans="2:8" ht="16.5" customHeight="1" thickBot="1" x14ac:dyDescent="0.3">
      <c r="B37" s="127"/>
      <c r="C37" s="128" t="s">
        <v>117</v>
      </c>
      <c r="D37" s="129"/>
      <c r="E37" s="129"/>
      <c r="F37" s="39">
        <f>F26</f>
        <v>1125.6199999999999</v>
      </c>
      <c r="G37" s="130"/>
      <c r="H37" s="131"/>
    </row>
    <row r="38" spans="2:8" ht="15.75" customHeight="1" x14ac:dyDescent="0.25">
      <c r="B38" s="125" t="s">
        <v>119</v>
      </c>
      <c r="C38" s="40" t="s">
        <v>66</v>
      </c>
      <c r="D38" s="41" t="s">
        <v>31</v>
      </c>
      <c r="E38" s="40" t="s">
        <v>82</v>
      </c>
      <c r="F38" s="108">
        <v>152.5</v>
      </c>
      <c r="G38" s="123" t="s">
        <v>17</v>
      </c>
      <c r="H38" s="114" t="s">
        <v>136</v>
      </c>
    </row>
    <row r="39" spans="2:8" ht="15.75" customHeight="1" x14ac:dyDescent="0.25">
      <c r="B39" s="126"/>
      <c r="C39" s="31" t="s">
        <v>80</v>
      </c>
      <c r="D39" s="31" t="s">
        <v>81</v>
      </c>
      <c r="E39" s="31" t="s">
        <v>83</v>
      </c>
      <c r="F39" s="110"/>
      <c r="G39" s="124"/>
      <c r="H39" s="107"/>
    </row>
    <row r="40" spans="2:8" ht="17.25" customHeight="1" thickBot="1" x14ac:dyDescent="0.3">
      <c r="B40" s="127"/>
      <c r="C40" s="128" t="s">
        <v>118</v>
      </c>
      <c r="D40" s="129"/>
      <c r="E40" s="129"/>
      <c r="F40" s="39">
        <f>F38</f>
        <v>152.5</v>
      </c>
      <c r="G40" s="130"/>
      <c r="H40" s="131"/>
    </row>
    <row r="41" spans="2:8" ht="17.25" customHeight="1" thickBot="1" x14ac:dyDescent="0.3">
      <c r="B41" s="62"/>
      <c r="C41" s="62"/>
      <c r="D41" s="62"/>
      <c r="E41" s="62"/>
      <c r="F41" s="62"/>
      <c r="G41" s="62"/>
      <c r="H41" s="64" t="s">
        <v>134</v>
      </c>
    </row>
    <row r="42" spans="2:8" s="18" customFormat="1" ht="48" thickBot="1" x14ac:dyDescent="0.3">
      <c r="B42" s="63" t="s">
        <v>104</v>
      </c>
      <c r="C42" s="63" t="s">
        <v>105</v>
      </c>
      <c r="D42" s="63" t="s">
        <v>106</v>
      </c>
      <c r="E42" s="63" t="s">
        <v>107</v>
      </c>
      <c r="F42" s="63" t="s">
        <v>108</v>
      </c>
      <c r="G42" s="63" t="s">
        <v>109</v>
      </c>
      <c r="H42" s="24" t="s">
        <v>110</v>
      </c>
    </row>
    <row r="43" spans="2:8" x14ac:dyDescent="0.25">
      <c r="B43" s="126" t="s">
        <v>120</v>
      </c>
      <c r="C43" s="61">
        <v>75</v>
      </c>
      <c r="D43" s="61" t="s">
        <v>84</v>
      </c>
      <c r="E43" s="61" t="s">
        <v>85</v>
      </c>
      <c r="F43" s="147">
        <v>282.24</v>
      </c>
      <c r="G43" s="120" t="s">
        <v>17</v>
      </c>
      <c r="H43" s="115" t="s">
        <v>130</v>
      </c>
    </row>
    <row r="44" spans="2:8" x14ac:dyDescent="0.25">
      <c r="B44" s="126"/>
      <c r="C44" s="30">
        <v>76</v>
      </c>
      <c r="D44" s="29" t="s">
        <v>47</v>
      </c>
      <c r="E44" s="30" t="s">
        <v>86</v>
      </c>
      <c r="F44" s="147"/>
      <c r="G44" s="120"/>
      <c r="H44" s="115"/>
    </row>
    <row r="45" spans="2:8" x14ac:dyDescent="0.25">
      <c r="B45" s="126"/>
      <c r="C45" s="30">
        <v>77</v>
      </c>
      <c r="D45" s="29" t="s">
        <v>31</v>
      </c>
      <c r="E45" s="30" t="s">
        <v>87</v>
      </c>
      <c r="F45" s="147"/>
      <c r="G45" s="120"/>
      <c r="H45" s="115"/>
    </row>
    <row r="46" spans="2:8" x14ac:dyDescent="0.25">
      <c r="B46" s="126"/>
      <c r="C46" s="30">
        <v>78</v>
      </c>
      <c r="D46" s="25" t="s">
        <v>32</v>
      </c>
      <c r="E46" s="30" t="s">
        <v>87</v>
      </c>
      <c r="F46" s="147"/>
      <c r="G46" s="120"/>
      <c r="H46" s="115"/>
    </row>
    <row r="47" spans="2:8" x14ac:dyDescent="0.25">
      <c r="B47" s="126"/>
      <c r="C47" s="30">
        <v>79</v>
      </c>
      <c r="D47" s="29" t="s">
        <v>31</v>
      </c>
      <c r="E47" s="30" t="s">
        <v>88</v>
      </c>
      <c r="F47" s="147"/>
      <c r="G47" s="120"/>
      <c r="H47" s="115"/>
    </row>
    <row r="48" spans="2:8" x14ac:dyDescent="0.25">
      <c r="B48" s="126"/>
      <c r="C48" s="30">
        <v>80</v>
      </c>
      <c r="D48" s="25" t="s">
        <v>32</v>
      </c>
      <c r="E48" s="30" t="s">
        <v>87</v>
      </c>
      <c r="F48" s="148"/>
      <c r="G48" s="121"/>
      <c r="H48" s="107"/>
    </row>
    <row r="49" spans="2:8" ht="18" customHeight="1" thickBot="1" x14ac:dyDescent="0.3">
      <c r="B49" s="127"/>
      <c r="C49" s="128" t="s">
        <v>121</v>
      </c>
      <c r="D49" s="129"/>
      <c r="E49" s="129"/>
      <c r="F49" s="46">
        <f>F43</f>
        <v>282.24</v>
      </c>
      <c r="G49" s="130"/>
      <c r="H49" s="131"/>
    </row>
    <row r="50" spans="2:8" x14ac:dyDescent="0.25">
      <c r="B50" s="125" t="s">
        <v>122</v>
      </c>
      <c r="C50" s="45">
        <v>1</v>
      </c>
      <c r="D50" s="38" t="s">
        <v>47</v>
      </c>
      <c r="E50" s="45" t="s">
        <v>92</v>
      </c>
      <c r="F50" s="149">
        <v>429.07</v>
      </c>
      <c r="G50" s="111" t="s">
        <v>23</v>
      </c>
      <c r="H50" s="114" t="s">
        <v>101</v>
      </c>
    </row>
    <row r="51" spans="2:8" x14ac:dyDescent="0.25">
      <c r="B51" s="126"/>
      <c r="C51" s="30">
        <v>2</v>
      </c>
      <c r="D51" s="25" t="s">
        <v>32</v>
      </c>
      <c r="E51" s="30" t="s">
        <v>92</v>
      </c>
      <c r="F51" s="147"/>
      <c r="G51" s="112"/>
      <c r="H51" s="115"/>
    </row>
    <row r="52" spans="2:8" x14ac:dyDescent="0.25">
      <c r="B52" s="126"/>
      <c r="C52" s="30">
        <v>3</v>
      </c>
      <c r="D52" s="25" t="s">
        <v>10</v>
      </c>
      <c r="E52" s="30">
        <v>5130</v>
      </c>
      <c r="F52" s="147"/>
      <c r="G52" s="112"/>
      <c r="H52" s="115"/>
    </row>
    <row r="53" spans="2:8" x14ac:dyDescent="0.25">
      <c r="B53" s="126"/>
      <c r="C53" s="30">
        <v>4</v>
      </c>
      <c r="D53" s="29" t="s">
        <v>93</v>
      </c>
      <c r="E53" s="30">
        <v>4430</v>
      </c>
      <c r="F53" s="147"/>
      <c r="G53" s="112"/>
      <c r="H53" s="115"/>
    </row>
    <row r="54" spans="2:8" x14ac:dyDescent="0.25">
      <c r="B54" s="126"/>
      <c r="C54" s="30">
        <v>5</v>
      </c>
      <c r="D54" s="25" t="s">
        <v>68</v>
      </c>
      <c r="E54" s="30"/>
      <c r="F54" s="147"/>
      <c r="G54" s="112"/>
      <c r="H54" s="115"/>
    </row>
    <row r="55" spans="2:8" x14ac:dyDescent="0.25">
      <c r="B55" s="126"/>
      <c r="C55" s="25">
        <v>6</v>
      </c>
      <c r="D55" s="25" t="s">
        <v>89</v>
      </c>
      <c r="E55" s="25" t="s">
        <v>91</v>
      </c>
      <c r="F55" s="147"/>
      <c r="G55" s="112"/>
      <c r="H55" s="115"/>
    </row>
    <row r="56" spans="2:8" x14ac:dyDescent="0.25">
      <c r="B56" s="126"/>
      <c r="C56" s="30">
        <v>7</v>
      </c>
      <c r="D56" s="25" t="s">
        <v>78</v>
      </c>
      <c r="E56" s="30" t="s">
        <v>90</v>
      </c>
      <c r="F56" s="148"/>
      <c r="G56" s="113"/>
      <c r="H56" s="107"/>
    </row>
    <row r="57" spans="2:8" ht="18.75" customHeight="1" thickBot="1" x14ac:dyDescent="0.3">
      <c r="B57" s="126"/>
      <c r="C57" s="145" t="s">
        <v>125</v>
      </c>
      <c r="D57" s="146"/>
      <c r="E57" s="146"/>
      <c r="F57" s="47">
        <f>F50</f>
        <v>429.07</v>
      </c>
      <c r="G57" s="143"/>
      <c r="H57" s="144"/>
    </row>
    <row r="58" spans="2:8" x14ac:dyDescent="0.25">
      <c r="B58" s="155" t="s">
        <v>123</v>
      </c>
      <c r="C58" s="32">
        <v>8</v>
      </c>
      <c r="D58" s="32" t="s">
        <v>94</v>
      </c>
      <c r="E58" s="32" t="s">
        <v>99</v>
      </c>
      <c r="F58" s="149">
        <v>251.81</v>
      </c>
      <c r="G58" s="162" t="s">
        <v>23</v>
      </c>
      <c r="H58" s="164" t="s">
        <v>100</v>
      </c>
    </row>
    <row r="59" spans="2:8" x14ac:dyDescent="0.25">
      <c r="B59" s="156"/>
      <c r="C59" s="25">
        <v>10</v>
      </c>
      <c r="D59" s="25" t="s">
        <v>59</v>
      </c>
      <c r="E59" s="25" t="s">
        <v>98</v>
      </c>
      <c r="F59" s="147"/>
      <c r="G59" s="163"/>
      <c r="H59" s="165"/>
    </row>
    <row r="60" spans="2:8" x14ac:dyDescent="0.25">
      <c r="B60" s="156"/>
      <c r="C60" s="25">
        <v>11</v>
      </c>
      <c r="D60" s="25" t="s">
        <v>94</v>
      </c>
      <c r="E60" s="25" t="s">
        <v>97</v>
      </c>
      <c r="F60" s="147"/>
      <c r="G60" s="163"/>
      <c r="H60" s="165"/>
    </row>
    <row r="61" spans="2:8" x14ac:dyDescent="0.25">
      <c r="B61" s="156"/>
      <c r="C61" s="25">
        <v>12</v>
      </c>
      <c r="D61" s="25" t="s">
        <v>95</v>
      </c>
      <c r="E61" s="25" t="s">
        <v>96</v>
      </c>
      <c r="F61" s="148"/>
      <c r="G61" s="163"/>
      <c r="H61" s="165"/>
    </row>
    <row r="62" spans="2:8" ht="30" customHeight="1" x14ac:dyDescent="0.25">
      <c r="B62" s="156"/>
      <c r="C62" s="31">
        <v>17</v>
      </c>
      <c r="D62" s="31" t="s">
        <v>39</v>
      </c>
      <c r="E62" s="31">
        <v>4130</v>
      </c>
      <c r="F62" s="53">
        <v>62.45</v>
      </c>
      <c r="G62" s="48" t="s">
        <v>128</v>
      </c>
      <c r="H62" s="51" t="s">
        <v>64</v>
      </c>
    </row>
    <row r="63" spans="2:8" ht="16.5" customHeight="1" thickBot="1" x14ac:dyDescent="0.3">
      <c r="B63" s="157"/>
      <c r="C63" s="158" t="s">
        <v>124</v>
      </c>
      <c r="D63" s="159"/>
      <c r="E63" s="159"/>
      <c r="F63" s="52">
        <f>F58+F62</f>
        <v>314.26</v>
      </c>
      <c r="G63" s="160"/>
      <c r="H63" s="161"/>
    </row>
    <row r="64" spans="2:8" ht="16.5" customHeight="1" thickBot="1" x14ac:dyDescent="0.3">
      <c r="B64" s="151"/>
      <c r="C64" s="152"/>
      <c r="D64" s="152"/>
      <c r="E64" s="152"/>
      <c r="F64" s="152"/>
      <c r="G64" s="152"/>
      <c r="H64" s="153"/>
    </row>
    <row r="65" spans="2:8" ht="26.25" customHeight="1" thickBot="1" x14ac:dyDescent="0.3">
      <c r="B65" s="103" t="s">
        <v>126</v>
      </c>
      <c r="C65" s="104"/>
      <c r="D65" s="104"/>
      <c r="E65" s="105"/>
      <c r="F65" s="60">
        <f>F13+F25+F37+F40+F49+F57+F63</f>
        <v>3765.37</v>
      </c>
    </row>
    <row r="67" spans="2:8" ht="16.5" thickBot="1" x14ac:dyDescent="0.3">
      <c r="H67" s="50"/>
    </row>
    <row r="68" spans="2:8" ht="18.75" x14ac:dyDescent="0.3">
      <c r="E68" s="54" t="s">
        <v>17</v>
      </c>
      <c r="F68" s="55">
        <f>F7+F8+F9+F10+F12+F19+F24+F26+F38+F43+F62</f>
        <v>2636.04</v>
      </c>
      <c r="G68" s="50"/>
      <c r="H68" s="50"/>
    </row>
    <row r="69" spans="2:8" ht="18.75" x14ac:dyDescent="0.3">
      <c r="E69" s="56" t="s">
        <v>23</v>
      </c>
      <c r="F69" s="57">
        <f>F14+F50+F58</f>
        <v>1129.33</v>
      </c>
      <c r="H69" s="50"/>
    </row>
    <row r="70" spans="2:8" ht="19.5" thickBot="1" x14ac:dyDescent="0.35">
      <c r="E70" s="58" t="s">
        <v>18</v>
      </c>
      <c r="F70" s="59">
        <f>F11</f>
        <v>0</v>
      </c>
    </row>
    <row r="72" spans="2:8" x14ac:dyDescent="0.25">
      <c r="F72" s="50"/>
    </row>
    <row r="75" spans="2:8" x14ac:dyDescent="0.25">
      <c r="B75" s="154" t="s">
        <v>132</v>
      </c>
      <c r="C75" s="154"/>
      <c r="D75" s="154"/>
      <c r="G75" s="154" t="s">
        <v>131</v>
      </c>
      <c r="H75" s="154"/>
    </row>
    <row r="76" spans="2:8" x14ac:dyDescent="0.25">
      <c r="B76" s="150" t="s">
        <v>133</v>
      </c>
      <c r="C76" s="150"/>
      <c r="D76" s="150"/>
    </row>
  </sheetData>
  <mergeCells count="54">
    <mergeCell ref="B76:D76"/>
    <mergeCell ref="B64:H64"/>
    <mergeCell ref="G75:H75"/>
    <mergeCell ref="B75:D75"/>
    <mergeCell ref="B58:B63"/>
    <mergeCell ref="C63:E63"/>
    <mergeCell ref="G63:H63"/>
    <mergeCell ref="F58:F61"/>
    <mergeCell ref="G58:G61"/>
    <mergeCell ref="H58:H61"/>
    <mergeCell ref="B50:B57"/>
    <mergeCell ref="G57:H57"/>
    <mergeCell ref="C57:E57"/>
    <mergeCell ref="B38:B40"/>
    <mergeCell ref="G40:H40"/>
    <mergeCell ref="C40:E40"/>
    <mergeCell ref="B43:B49"/>
    <mergeCell ref="G49:H49"/>
    <mergeCell ref="C49:E49"/>
    <mergeCell ref="H38:H39"/>
    <mergeCell ref="F43:F48"/>
    <mergeCell ref="G43:G48"/>
    <mergeCell ref="H43:H48"/>
    <mergeCell ref="F50:F56"/>
    <mergeCell ref="G50:G56"/>
    <mergeCell ref="H50:H56"/>
    <mergeCell ref="B26:B37"/>
    <mergeCell ref="C37:E37"/>
    <mergeCell ref="G37:H37"/>
    <mergeCell ref="B7:B13"/>
    <mergeCell ref="C13:E13"/>
    <mergeCell ref="G13:H13"/>
    <mergeCell ref="B14:B25"/>
    <mergeCell ref="C25:E25"/>
    <mergeCell ref="G25:H25"/>
    <mergeCell ref="G10:G11"/>
    <mergeCell ref="G7:G9"/>
    <mergeCell ref="F10:F11"/>
    <mergeCell ref="B1:F1"/>
    <mergeCell ref="B2:F2"/>
    <mergeCell ref="B4:H4"/>
    <mergeCell ref="B65:E65"/>
    <mergeCell ref="H10:H11"/>
    <mergeCell ref="F14:F18"/>
    <mergeCell ref="G14:G18"/>
    <mergeCell ref="H14:H18"/>
    <mergeCell ref="F19:F23"/>
    <mergeCell ref="G19:G23"/>
    <mergeCell ref="H19:H23"/>
    <mergeCell ref="F26:F36"/>
    <mergeCell ref="G26:G36"/>
    <mergeCell ref="H26:H36"/>
    <mergeCell ref="F38:F39"/>
    <mergeCell ref="G38:G39"/>
  </mergeCells>
  <phoneticPr fontId="3" type="noConversion"/>
  <pageMargins left="0" right="0" top="0" bottom="0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1"/>
  <sheetViews>
    <sheetView workbookViewId="0">
      <selection activeCell="G30" sqref="G30"/>
    </sheetView>
  </sheetViews>
  <sheetFormatPr defaultRowHeight="15" x14ac:dyDescent="0.25"/>
  <cols>
    <col min="2" max="2" width="13.28515625" customWidth="1"/>
    <col min="3" max="3" width="22.28515625" customWidth="1"/>
    <col min="8" max="8" width="25.5703125" customWidth="1"/>
  </cols>
  <sheetData>
    <row r="2" spans="1:8" ht="15.75" x14ac:dyDescent="0.25">
      <c r="A2" s="174" t="s">
        <v>0</v>
      </c>
      <c r="B2" s="174"/>
      <c r="C2" s="174"/>
      <c r="D2" s="174"/>
      <c r="E2" s="174"/>
      <c r="F2" s="174"/>
      <c r="G2" s="174"/>
      <c r="H2" s="174"/>
    </row>
    <row r="3" spans="1:8" ht="15.75" thickBot="1" x14ac:dyDescent="0.3"/>
    <row r="4" spans="1:8" ht="15.75" thickBot="1" x14ac:dyDescent="0.3">
      <c r="A4" s="1" t="s">
        <v>1</v>
      </c>
      <c r="B4" s="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2" t="s">
        <v>8</v>
      </c>
    </row>
    <row r="5" spans="1:8" x14ac:dyDescent="0.25">
      <c r="A5" s="175" t="s">
        <v>41</v>
      </c>
      <c r="B5" s="8" t="s">
        <v>9</v>
      </c>
      <c r="C5" s="9">
        <v>50</v>
      </c>
      <c r="D5" s="9" t="s">
        <v>10</v>
      </c>
      <c r="E5" s="9">
        <v>1415</v>
      </c>
      <c r="F5" s="10">
        <v>15.8</v>
      </c>
      <c r="G5" s="177"/>
      <c r="H5" s="179" t="s">
        <v>12</v>
      </c>
    </row>
    <row r="6" spans="1:8" x14ac:dyDescent="0.25">
      <c r="A6" s="175"/>
      <c r="B6" s="7" t="s">
        <v>9</v>
      </c>
      <c r="C6" s="4" t="s">
        <v>11</v>
      </c>
      <c r="D6" s="4" t="s">
        <v>29</v>
      </c>
      <c r="E6" s="4">
        <v>1101</v>
      </c>
      <c r="F6" s="5">
        <v>29.4</v>
      </c>
      <c r="G6" s="177"/>
      <c r="H6" s="166"/>
    </row>
    <row r="7" spans="1:8" x14ac:dyDescent="0.25">
      <c r="A7" s="175"/>
      <c r="B7" s="7" t="s">
        <v>9</v>
      </c>
      <c r="C7" s="4">
        <v>59</v>
      </c>
      <c r="D7" s="4" t="s">
        <v>30</v>
      </c>
      <c r="E7" s="4">
        <v>1414</v>
      </c>
      <c r="F7" s="5">
        <v>20.3</v>
      </c>
      <c r="G7" s="178"/>
      <c r="H7" s="166"/>
    </row>
    <row r="8" spans="1:8" x14ac:dyDescent="0.25">
      <c r="A8" s="175"/>
      <c r="B8" s="7" t="s">
        <v>9</v>
      </c>
      <c r="C8" s="4" t="s">
        <v>14</v>
      </c>
      <c r="D8" s="4" t="s">
        <v>32</v>
      </c>
      <c r="E8" s="6" t="s">
        <v>15</v>
      </c>
      <c r="F8" s="168">
        <v>341.65</v>
      </c>
      <c r="G8" s="4" t="s">
        <v>17</v>
      </c>
      <c r="H8" s="4" t="s">
        <v>19</v>
      </c>
    </row>
    <row r="9" spans="1:8" x14ac:dyDescent="0.25">
      <c r="A9" s="175"/>
      <c r="B9" s="7" t="s">
        <v>9</v>
      </c>
      <c r="C9" s="4" t="s">
        <v>13</v>
      </c>
      <c r="D9" s="4" t="s">
        <v>32</v>
      </c>
      <c r="E9" s="6" t="s">
        <v>16</v>
      </c>
      <c r="F9" s="168"/>
      <c r="G9" s="4" t="s">
        <v>18</v>
      </c>
      <c r="H9" s="4" t="s">
        <v>19</v>
      </c>
    </row>
    <row r="10" spans="1:8" x14ac:dyDescent="0.25">
      <c r="A10" s="175"/>
      <c r="B10" s="7" t="s">
        <v>9</v>
      </c>
      <c r="C10" s="16">
        <v>1</v>
      </c>
      <c r="D10" s="4" t="s">
        <v>48</v>
      </c>
      <c r="E10" s="6">
        <v>1104</v>
      </c>
      <c r="F10" s="17">
        <v>35.729999999999997</v>
      </c>
      <c r="G10" s="4" t="s">
        <v>17</v>
      </c>
      <c r="H10" s="7" t="s">
        <v>46</v>
      </c>
    </row>
    <row r="11" spans="1:8" x14ac:dyDescent="0.25">
      <c r="A11" s="175"/>
      <c r="B11" s="2"/>
      <c r="C11" s="2"/>
      <c r="D11" s="2"/>
      <c r="E11" s="2"/>
      <c r="F11" s="3"/>
      <c r="G11" s="2"/>
      <c r="H11" s="2"/>
    </row>
    <row r="12" spans="1:8" x14ac:dyDescent="0.25">
      <c r="A12" s="175"/>
      <c r="B12" s="167" t="s">
        <v>20</v>
      </c>
      <c r="C12" s="182" t="s">
        <v>21</v>
      </c>
      <c r="D12" s="166" t="s">
        <v>32</v>
      </c>
      <c r="E12" s="166" t="s">
        <v>22</v>
      </c>
      <c r="F12" s="169">
        <v>448.45</v>
      </c>
      <c r="G12" s="166" t="s">
        <v>23</v>
      </c>
      <c r="H12" s="180"/>
    </row>
    <row r="13" spans="1:8" x14ac:dyDescent="0.25">
      <c r="A13" s="175"/>
      <c r="B13" s="167"/>
      <c r="C13" s="182"/>
      <c r="D13" s="166"/>
      <c r="E13" s="166"/>
      <c r="F13" s="169"/>
      <c r="G13" s="166"/>
      <c r="H13" s="181"/>
    </row>
    <row r="14" spans="1:8" x14ac:dyDescent="0.25">
      <c r="A14" s="175"/>
      <c r="B14" s="167" t="s">
        <v>20</v>
      </c>
      <c r="C14" s="182" t="s">
        <v>24</v>
      </c>
      <c r="D14" s="166" t="s">
        <v>31</v>
      </c>
      <c r="E14" s="166" t="s">
        <v>25</v>
      </c>
      <c r="F14" s="168">
        <v>540.34</v>
      </c>
      <c r="G14" s="183" t="s">
        <v>17</v>
      </c>
      <c r="H14" s="180"/>
    </row>
    <row r="15" spans="1:8" x14ac:dyDescent="0.25">
      <c r="A15" s="175"/>
      <c r="B15" s="167"/>
      <c r="C15" s="182"/>
      <c r="D15" s="166"/>
      <c r="E15" s="166"/>
      <c r="F15" s="168"/>
      <c r="G15" s="183"/>
      <c r="H15" s="179"/>
    </row>
    <row r="16" spans="1:8" x14ac:dyDescent="0.25">
      <c r="A16" s="175"/>
      <c r="B16" s="2"/>
      <c r="C16" s="2"/>
      <c r="D16" s="2"/>
      <c r="E16" s="2"/>
      <c r="F16" s="3"/>
      <c r="G16" s="2"/>
      <c r="H16" s="2"/>
    </row>
    <row r="17" spans="1:8" x14ac:dyDescent="0.25">
      <c r="A17" s="175"/>
      <c r="B17" s="167" t="s">
        <v>26</v>
      </c>
      <c r="C17" s="166" t="s">
        <v>27</v>
      </c>
      <c r="D17" s="166" t="s">
        <v>28</v>
      </c>
      <c r="E17" s="166" t="s">
        <v>33</v>
      </c>
      <c r="F17" s="168">
        <v>1125.6199999999999</v>
      </c>
      <c r="G17" s="166" t="s">
        <v>17</v>
      </c>
      <c r="H17" s="166" t="s">
        <v>19</v>
      </c>
    </row>
    <row r="18" spans="1:8" x14ac:dyDescent="0.25">
      <c r="A18" s="175"/>
      <c r="B18" s="167"/>
      <c r="C18" s="166"/>
      <c r="D18" s="166"/>
      <c r="E18" s="166"/>
      <c r="F18" s="168"/>
      <c r="G18" s="166"/>
      <c r="H18" s="166"/>
    </row>
    <row r="19" spans="1:8" x14ac:dyDescent="0.25">
      <c r="A19" s="175"/>
      <c r="B19" s="167"/>
      <c r="C19" s="166"/>
      <c r="D19" s="166"/>
      <c r="E19" s="166"/>
      <c r="F19" s="168"/>
      <c r="G19" s="166"/>
      <c r="H19" s="166"/>
    </row>
    <row r="20" spans="1:8" x14ac:dyDescent="0.25">
      <c r="A20" s="175"/>
      <c r="B20" s="2"/>
      <c r="C20" s="2"/>
      <c r="D20" s="2"/>
      <c r="E20" s="2"/>
      <c r="F20" s="3"/>
      <c r="G20" s="2"/>
      <c r="H20" s="2"/>
    </row>
    <row r="21" spans="1:8" x14ac:dyDescent="0.25">
      <c r="A21" s="175"/>
      <c r="B21" s="167" t="s">
        <v>42</v>
      </c>
      <c r="C21" s="166" t="s">
        <v>34</v>
      </c>
      <c r="D21" s="166" t="s">
        <v>28</v>
      </c>
      <c r="E21" s="166" t="s">
        <v>33</v>
      </c>
      <c r="F21" s="168">
        <v>152.5</v>
      </c>
      <c r="G21" s="166" t="s">
        <v>17</v>
      </c>
      <c r="H21" s="166" t="s">
        <v>19</v>
      </c>
    </row>
    <row r="22" spans="1:8" x14ac:dyDescent="0.25">
      <c r="A22" s="175"/>
      <c r="B22" s="167"/>
      <c r="C22" s="166"/>
      <c r="D22" s="166"/>
      <c r="E22" s="166"/>
      <c r="F22" s="168"/>
      <c r="G22" s="166"/>
      <c r="H22" s="166"/>
    </row>
    <row r="23" spans="1:8" x14ac:dyDescent="0.25">
      <c r="A23" s="175"/>
      <c r="B23" s="167"/>
      <c r="C23" s="166"/>
      <c r="D23" s="166"/>
      <c r="E23" s="166"/>
      <c r="F23" s="168"/>
      <c r="G23" s="166"/>
      <c r="H23" s="166"/>
    </row>
    <row r="24" spans="1:8" x14ac:dyDescent="0.25">
      <c r="A24" s="175"/>
      <c r="C24" s="2"/>
      <c r="D24" s="2"/>
      <c r="E24" s="2"/>
      <c r="F24" s="3"/>
      <c r="G24" s="2"/>
      <c r="H24" s="2"/>
    </row>
    <row r="25" spans="1:8" x14ac:dyDescent="0.25">
      <c r="A25" s="175"/>
      <c r="B25" s="7" t="s">
        <v>43</v>
      </c>
      <c r="C25" s="170" t="s">
        <v>35</v>
      </c>
      <c r="D25" s="170"/>
      <c r="E25" s="170"/>
      <c r="F25" s="5" t="s">
        <v>36</v>
      </c>
      <c r="G25" s="4" t="s">
        <v>17</v>
      </c>
      <c r="H25" s="4" t="s">
        <v>19</v>
      </c>
    </row>
    <row r="26" spans="1:8" x14ac:dyDescent="0.25">
      <c r="A26" s="175"/>
      <c r="B26" s="2"/>
      <c r="C26" s="2"/>
      <c r="D26" s="2"/>
      <c r="E26" s="2"/>
      <c r="F26" s="3"/>
      <c r="G26" s="2"/>
      <c r="H26" s="2"/>
    </row>
    <row r="27" spans="1:8" x14ac:dyDescent="0.25">
      <c r="A27" s="175"/>
      <c r="B27" s="7" t="s">
        <v>44</v>
      </c>
      <c r="C27" s="4" t="s">
        <v>37</v>
      </c>
      <c r="D27" s="4" t="s">
        <v>31</v>
      </c>
      <c r="E27" s="4">
        <v>4430</v>
      </c>
      <c r="F27" s="4">
        <v>429.07</v>
      </c>
      <c r="G27" s="4" t="s">
        <v>23</v>
      </c>
      <c r="H27" s="4" t="s">
        <v>19</v>
      </c>
    </row>
    <row r="28" spans="1:8" x14ac:dyDescent="0.25">
      <c r="A28" s="175"/>
      <c r="B28" s="2"/>
      <c r="C28" s="2"/>
      <c r="D28" s="2"/>
      <c r="E28" s="2"/>
      <c r="F28" s="2"/>
      <c r="G28" s="2"/>
      <c r="H28" s="2"/>
    </row>
    <row r="29" spans="1:8" x14ac:dyDescent="0.25">
      <c r="A29" s="175"/>
      <c r="B29" s="7" t="s">
        <v>45</v>
      </c>
      <c r="C29" s="4" t="s">
        <v>38</v>
      </c>
      <c r="D29" s="4"/>
      <c r="E29" s="4"/>
      <c r="F29" s="4">
        <v>251.81</v>
      </c>
      <c r="G29" s="4" t="s">
        <v>23</v>
      </c>
      <c r="H29" s="4" t="s">
        <v>19</v>
      </c>
    </row>
    <row r="30" spans="1:8" ht="15.75" thickBot="1" x14ac:dyDescent="0.3">
      <c r="A30" s="175"/>
      <c r="B30" s="7" t="s">
        <v>45</v>
      </c>
      <c r="C30" s="13">
        <v>17</v>
      </c>
      <c r="D30" s="13" t="s">
        <v>39</v>
      </c>
      <c r="E30" s="13">
        <v>4130</v>
      </c>
      <c r="F30" s="13">
        <v>62.45</v>
      </c>
      <c r="G30" s="4" t="s">
        <v>17</v>
      </c>
      <c r="H30" s="4" t="s">
        <v>19</v>
      </c>
    </row>
    <row r="31" spans="1:8" ht="15.75" thickBot="1" x14ac:dyDescent="0.3">
      <c r="A31" s="176"/>
      <c r="B31" s="171" t="s">
        <v>40</v>
      </c>
      <c r="C31" s="172"/>
      <c r="D31" s="172"/>
      <c r="E31" s="173"/>
      <c r="F31" s="14">
        <f>SUM(F5:F30)</f>
        <v>3453.12</v>
      </c>
    </row>
  </sheetData>
  <mergeCells count="35">
    <mergeCell ref="A2:H2"/>
    <mergeCell ref="A5:A31"/>
    <mergeCell ref="G5:G7"/>
    <mergeCell ref="H5:H7"/>
    <mergeCell ref="F8:F9"/>
    <mergeCell ref="H12:H13"/>
    <mergeCell ref="B14:B15"/>
    <mergeCell ref="C14:C15"/>
    <mergeCell ref="D14:D15"/>
    <mergeCell ref="E14:E15"/>
    <mergeCell ref="F14:F15"/>
    <mergeCell ref="G14:G15"/>
    <mergeCell ref="H14:H15"/>
    <mergeCell ref="B12:B13"/>
    <mergeCell ref="C12:C13"/>
    <mergeCell ref="D12:D13"/>
    <mergeCell ref="E12:E13"/>
    <mergeCell ref="F12:F13"/>
    <mergeCell ref="G12:G13"/>
    <mergeCell ref="C25:E25"/>
    <mergeCell ref="B31:E31"/>
    <mergeCell ref="H17:H19"/>
    <mergeCell ref="B21:B23"/>
    <mergeCell ref="C21:C23"/>
    <mergeCell ref="D21:D23"/>
    <mergeCell ref="E21:E23"/>
    <mergeCell ref="F21:F23"/>
    <mergeCell ref="G21:G23"/>
    <mergeCell ref="H21:H23"/>
    <mergeCell ref="B17:B19"/>
    <mergeCell ref="C17:C19"/>
    <mergeCell ref="D17:D19"/>
    <mergeCell ref="E17:E19"/>
    <mergeCell ref="F17:F19"/>
    <mergeCell ref="G17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81"/>
  <sheetViews>
    <sheetView view="pageLayout" zoomScaleNormal="100" workbookViewId="0">
      <selection activeCell="G73" sqref="G73"/>
    </sheetView>
  </sheetViews>
  <sheetFormatPr defaultRowHeight="15.75" x14ac:dyDescent="0.25"/>
  <cols>
    <col min="1" max="1" width="3.85546875" customWidth="1"/>
    <col min="2" max="2" width="18.28515625" style="23" customWidth="1"/>
    <col min="3" max="3" width="12.42578125" style="23" customWidth="1"/>
    <col min="4" max="4" width="18.42578125" style="23" customWidth="1"/>
    <col min="5" max="5" width="41.42578125" style="23" customWidth="1"/>
    <col min="6" max="6" width="15.5703125" style="23" customWidth="1"/>
    <col min="7" max="7" width="14.85546875" style="23" customWidth="1"/>
    <col min="8" max="8" width="60.5703125" style="23" customWidth="1"/>
  </cols>
  <sheetData>
    <row r="1" spans="2:14" x14ac:dyDescent="0.25">
      <c r="B1" s="99" t="s">
        <v>102</v>
      </c>
      <c r="C1" s="99"/>
      <c r="D1" s="99"/>
      <c r="E1" s="99"/>
      <c r="F1" s="99"/>
      <c r="G1" s="22"/>
      <c r="H1" s="22"/>
      <c r="I1" s="19"/>
      <c r="J1" s="19"/>
      <c r="K1" s="19"/>
      <c r="L1" s="19"/>
      <c r="M1" s="19"/>
      <c r="N1" s="19"/>
    </row>
    <row r="2" spans="2:14" x14ac:dyDescent="0.25">
      <c r="B2" s="99" t="s">
        <v>163</v>
      </c>
      <c r="C2" s="99"/>
      <c r="D2" s="99"/>
      <c r="E2" s="99"/>
      <c r="F2" s="99"/>
      <c r="G2" s="22"/>
      <c r="H2" s="22"/>
      <c r="I2" s="19"/>
      <c r="J2" s="19"/>
      <c r="K2" s="19"/>
      <c r="L2" s="19"/>
      <c r="M2" s="19"/>
      <c r="N2" s="19"/>
    </row>
    <row r="3" spans="2:14" ht="16.5" thickBot="1" x14ac:dyDescent="0.3"/>
    <row r="4" spans="2:14" s="20" customFormat="1" ht="24.75" customHeight="1" thickBot="1" x14ac:dyDescent="0.3">
      <c r="B4" s="184" t="s">
        <v>165</v>
      </c>
      <c r="C4" s="185"/>
      <c r="D4" s="185"/>
      <c r="E4" s="185"/>
      <c r="F4" s="185"/>
      <c r="G4" s="185"/>
      <c r="H4" s="186"/>
      <c r="I4" s="21"/>
      <c r="J4" s="21"/>
      <c r="K4" s="21"/>
      <c r="L4" s="21"/>
      <c r="M4" s="21"/>
    </row>
    <row r="5" spans="2:14" ht="16.5" thickBot="1" x14ac:dyDescent="0.3">
      <c r="H5" s="65"/>
    </row>
    <row r="6" spans="2:14" s="18" customFormat="1" ht="48" thickBot="1" x14ac:dyDescent="0.3">
      <c r="B6" s="93" t="s">
        <v>104</v>
      </c>
      <c r="C6" s="94" t="s">
        <v>105</v>
      </c>
      <c r="D6" s="94" t="s">
        <v>106</v>
      </c>
      <c r="E6" s="94" t="s">
        <v>107</v>
      </c>
      <c r="F6" s="94" t="s">
        <v>108</v>
      </c>
      <c r="G6" s="94" t="s">
        <v>109</v>
      </c>
      <c r="H6" s="95" t="s">
        <v>110</v>
      </c>
    </row>
    <row r="7" spans="2:14" ht="15" customHeight="1" x14ac:dyDescent="0.25">
      <c r="B7" s="187" t="s">
        <v>112</v>
      </c>
      <c r="C7" s="79">
        <v>50</v>
      </c>
      <c r="D7" s="79" t="s">
        <v>10</v>
      </c>
      <c r="E7" s="79">
        <v>1416</v>
      </c>
      <c r="F7" s="92">
        <v>17.29</v>
      </c>
      <c r="G7" s="113" t="s">
        <v>17</v>
      </c>
      <c r="H7" s="115" t="s">
        <v>12</v>
      </c>
    </row>
    <row r="8" spans="2:14" ht="15" customHeight="1" x14ac:dyDescent="0.25">
      <c r="B8" s="188"/>
      <c r="C8" s="25" t="s">
        <v>11</v>
      </c>
      <c r="D8" s="25" t="s">
        <v>29</v>
      </c>
      <c r="E8" s="25">
        <v>1101</v>
      </c>
      <c r="F8" s="67">
        <v>26.36</v>
      </c>
      <c r="G8" s="142"/>
      <c r="H8" s="115"/>
    </row>
    <row r="9" spans="2:14" ht="15" customHeight="1" x14ac:dyDescent="0.25">
      <c r="B9" s="188"/>
      <c r="C9" s="25">
        <v>59</v>
      </c>
      <c r="D9" s="25" t="s">
        <v>30</v>
      </c>
      <c r="E9" s="25">
        <v>1413</v>
      </c>
      <c r="F9" s="67">
        <v>19.87</v>
      </c>
      <c r="G9" s="142"/>
      <c r="H9" s="107"/>
    </row>
    <row r="10" spans="2:14" ht="15" customHeight="1" x14ac:dyDescent="0.25">
      <c r="B10" s="188"/>
      <c r="C10" s="25">
        <v>68</v>
      </c>
      <c r="D10" s="25" t="s">
        <v>32</v>
      </c>
      <c r="E10" s="25">
        <v>1416</v>
      </c>
      <c r="F10" s="72">
        <v>79.87</v>
      </c>
      <c r="G10" s="120" t="s">
        <v>18</v>
      </c>
      <c r="H10" s="106" t="s">
        <v>127</v>
      </c>
      <c r="I10" s="15"/>
    </row>
    <row r="11" spans="2:14" ht="15" customHeight="1" x14ac:dyDescent="0.25">
      <c r="B11" s="188"/>
      <c r="C11" s="25">
        <v>69</v>
      </c>
      <c r="D11" s="25" t="s">
        <v>32</v>
      </c>
      <c r="E11" s="26" t="s">
        <v>157</v>
      </c>
      <c r="F11" s="72">
        <v>50.07</v>
      </c>
      <c r="G11" s="120"/>
      <c r="H11" s="115"/>
      <c r="I11" s="2"/>
    </row>
    <row r="12" spans="2:14" ht="15" customHeight="1" x14ac:dyDescent="0.25">
      <c r="B12" s="188"/>
      <c r="C12" s="25">
        <v>70</v>
      </c>
      <c r="D12" s="25" t="s">
        <v>32</v>
      </c>
      <c r="E12" s="26" t="s">
        <v>158</v>
      </c>
      <c r="F12" s="72">
        <v>71.739999999999995</v>
      </c>
      <c r="G12" s="120"/>
      <c r="H12" s="115"/>
      <c r="I12" s="2"/>
    </row>
    <row r="13" spans="2:14" ht="15" customHeight="1" x14ac:dyDescent="0.25">
      <c r="B13" s="188"/>
      <c r="C13" s="25">
        <v>71</v>
      </c>
      <c r="D13" s="25" t="s">
        <v>32</v>
      </c>
      <c r="E13" s="26" t="s">
        <v>158</v>
      </c>
      <c r="F13" s="72">
        <v>75.790000000000006</v>
      </c>
      <c r="G13" s="121"/>
      <c r="H13" s="107"/>
    </row>
    <row r="14" spans="2:14" ht="14.25" customHeight="1" x14ac:dyDescent="0.25">
      <c r="B14" s="188"/>
      <c r="C14" s="25">
        <v>1</v>
      </c>
      <c r="D14" s="29" t="s">
        <v>47</v>
      </c>
      <c r="E14" s="27" t="s">
        <v>164</v>
      </c>
      <c r="F14" s="43">
        <v>71.23</v>
      </c>
      <c r="G14" s="49" t="s">
        <v>17</v>
      </c>
      <c r="H14" s="36" t="s">
        <v>46</v>
      </c>
    </row>
    <row r="15" spans="2:14" ht="14.25" customHeight="1" thickBot="1" x14ac:dyDescent="0.3">
      <c r="B15" s="189"/>
      <c r="C15" s="190" t="s">
        <v>113</v>
      </c>
      <c r="D15" s="190"/>
      <c r="E15" s="190"/>
      <c r="F15" s="83">
        <f>SUM(F7:F14)</f>
        <v>412.22</v>
      </c>
      <c r="G15" s="191"/>
      <c r="H15" s="192"/>
    </row>
    <row r="16" spans="2:14" ht="15" customHeight="1" x14ac:dyDescent="0.25">
      <c r="B16" s="193" t="s">
        <v>114</v>
      </c>
      <c r="C16" s="77" t="s">
        <v>49</v>
      </c>
      <c r="D16" s="80" t="s">
        <v>31</v>
      </c>
      <c r="E16" s="80" t="s">
        <v>56</v>
      </c>
      <c r="F16" s="76">
        <v>117.58</v>
      </c>
      <c r="G16" s="112" t="s">
        <v>23</v>
      </c>
      <c r="H16" s="115" t="s">
        <v>55</v>
      </c>
    </row>
    <row r="17" spans="2:8" ht="15" customHeight="1" x14ac:dyDescent="0.25">
      <c r="B17" s="193"/>
      <c r="C17" s="28" t="s">
        <v>50</v>
      </c>
      <c r="D17" s="29" t="s">
        <v>53</v>
      </c>
      <c r="E17" s="29">
        <v>6153</v>
      </c>
      <c r="F17" s="74">
        <v>71.55</v>
      </c>
      <c r="G17" s="112"/>
      <c r="H17" s="115"/>
    </row>
    <row r="18" spans="2:8" ht="14.25" customHeight="1" x14ac:dyDescent="0.25">
      <c r="B18" s="193"/>
      <c r="C18" s="28" t="s">
        <v>51</v>
      </c>
      <c r="D18" s="29" t="s">
        <v>30</v>
      </c>
      <c r="E18" s="29">
        <v>6201</v>
      </c>
      <c r="F18" s="74">
        <v>39.36</v>
      </c>
      <c r="G18" s="112"/>
      <c r="H18" s="115"/>
    </row>
    <row r="19" spans="2:8" ht="15.75" customHeight="1" x14ac:dyDescent="0.25">
      <c r="B19" s="193"/>
      <c r="C19" s="28" t="s">
        <v>52</v>
      </c>
      <c r="D19" s="73" t="s">
        <v>53</v>
      </c>
      <c r="E19" s="29">
        <v>4430</v>
      </c>
      <c r="F19" s="74">
        <v>150</v>
      </c>
      <c r="G19" s="112"/>
      <c r="H19" s="115"/>
    </row>
    <row r="20" spans="2:8" ht="15.75" customHeight="1" x14ac:dyDescent="0.25">
      <c r="B20" s="193"/>
      <c r="C20" s="28">
        <v>43</v>
      </c>
      <c r="D20" s="29" t="s">
        <v>47</v>
      </c>
      <c r="E20" s="29" t="s">
        <v>54</v>
      </c>
      <c r="F20" s="74">
        <v>105.23</v>
      </c>
      <c r="G20" s="113"/>
      <c r="H20" s="107"/>
    </row>
    <row r="21" spans="2:8" ht="15.75" customHeight="1" x14ac:dyDescent="0.25">
      <c r="B21" s="193"/>
      <c r="C21" s="28" t="s">
        <v>57</v>
      </c>
      <c r="D21" s="25" t="s">
        <v>59</v>
      </c>
      <c r="E21" s="29" t="s">
        <v>60</v>
      </c>
      <c r="F21" s="72">
        <v>152.63</v>
      </c>
      <c r="G21" s="119" t="s">
        <v>18</v>
      </c>
      <c r="H21" s="106" t="s">
        <v>127</v>
      </c>
    </row>
    <row r="22" spans="2:8" ht="14.25" customHeight="1" x14ac:dyDescent="0.25">
      <c r="B22" s="193"/>
      <c r="C22" s="28" t="s">
        <v>58</v>
      </c>
      <c r="D22" s="29" t="s">
        <v>10</v>
      </c>
      <c r="E22" s="29">
        <v>4430</v>
      </c>
      <c r="F22" s="72">
        <v>48.96</v>
      </c>
      <c r="G22" s="120"/>
      <c r="H22" s="115"/>
    </row>
    <row r="23" spans="2:8" ht="14.25" customHeight="1" x14ac:dyDescent="0.25">
      <c r="B23" s="193"/>
      <c r="C23" s="28">
        <v>62</v>
      </c>
      <c r="D23" s="29" t="s">
        <v>30</v>
      </c>
      <c r="E23" s="29">
        <v>4131</v>
      </c>
      <c r="F23" s="72">
        <v>17.649999999999999</v>
      </c>
      <c r="G23" s="120"/>
      <c r="H23" s="115"/>
    </row>
    <row r="24" spans="2:8" ht="14.25" customHeight="1" x14ac:dyDescent="0.25">
      <c r="B24" s="193"/>
      <c r="C24" s="28">
        <v>63</v>
      </c>
      <c r="D24" s="29" t="s">
        <v>61</v>
      </c>
      <c r="E24" s="29" t="s">
        <v>62</v>
      </c>
      <c r="F24" s="72">
        <v>50.03</v>
      </c>
      <c r="G24" s="120"/>
      <c r="H24" s="115"/>
    </row>
    <row r="25" spans="2:8" ht="14.25" customHeight="1" x14ac:dyDescent="0.25">
      <c r="B25" s="193"/>
      <c r="C25" s="28">
        <v>64</v>
      </c>
      <c r="D25" s="29" t="s">
        <v>61</v>
      </c>
      <c r="E25" s="29" t="s">
        <v>63</v>
      </c>
      <c r="F25" s="72">
        <v>110.49</v>
      </c>
      <c r="G25" s="121"/>
      <c r="H25" s="107"/>
    </row>
    <row r="26" spans="2:8" ht="14.25" customHeight="1" x14ac:dyDescent="0.25">
      <c r="B26" s="193"/>
      <c r="C26" s="28" t="s">
        <v>159</v>
      </c>
      <c r="D26" s="29" t="s">
        <v>30</v>
      </c>
      <c r="E26" s="29" t="s">
        <v>160</v>
      </c>
      <c r="F26" s="43">
        <v>29.26</v>
      </c>
      <c r="G26" s="49" t="s">
        <v>17</v>
      </c>
      <c r="H26" s="78" t="s">
        <v>162</v>
      </c>
    </row>
    <row r="27" spans="2:8" ht="14.25" customHeight="1" thickBot="1" x14ac:dyDescent="0.3">
      <c r="B27" s="194"/>
      <c r="C27" s="195" t="s">
        <v>115</v>
      </c>
      <c r="D27" s="195"/>
      <c r="E27" s="195"/>
      <c r="F27" s="84">
        <f>SUM(F16:F26)</f>
        <v>892.74</v>
      </c>
      <c r="G27" s="196"/>
      <c r="H27" s="197"/>
    </row>
    <row r="28" spans="2:8" ht="14.25" customHeight="1" x14ac:dyDescent="0.25">
      <c r="B28" s="198" t="s">
        <v>116</v>
      </c>
      <c r="C28" s="80">
        <v>1</v>
      </c>
      <c r="D28" s="79" t="s">
        <v>59</v>
      </c>
      <c r="E28" s="80" t="s">
        <v>71</v>
      </c>
      <c r="F28" s="76">
        <v>124.17</v>
      </c>
      <c r="G28" s="120" t="s">
        <v>18</v>
      </c>
      <c r="H28" s="115" t="s">
        <v>64</v>
      </c>
    </row>
    <row r="29" spans="2:8" ht="14.25" customHeight="1" x14ac:dyDescent="0.25">
      <c r="B29" s="199"/>
      <c r="C29" s="29">
        <v>2</v>
      </c>
      <c r="D29" s="29" t="s">
        <v>72</v>
      </c>
      <c r="E29" s="29" t="s">
        <v>73</v>
      </c>
      <c r="F29" s="74">
        <v>130.78</v>
      </c>
      <c r="G29" s="120"/>
      <c r="H29" s="115"/>
    </row>
    <row r="30" spans="2:8" ht="14.25" customHeight="1" x14ac:dyDescent="0.25">
      <c r="B30" s="199"/>
      <c r="C30" s="29">
        <v>17</v>
      </c>
      <c r="D30" s="30" t="s">
        <v>94</v>
      </c>
      <c r="E30" s="29" t="s">
        <v>138</v>
      </c>
      <c r="F30" s="74">
        <v>101.83</v>
      </c>
      <c r="G30" s="120"/>
      <c r="H30" s="115"/>
    </row>
    <row r="31" spans="2:8" ht="14.25" customHeight="1" x14ac:dyDescent="0.25">
      <c r="B31" s="199"/>
      <c r="C31" s="25">
        <v>18</v>
      </c>
      <c r="D31" s="25" t="s">
        <v>139</v>
      </c>
      <c r="E31" s="25" t="s">
        <v>140</v>
      </c>
      <c r="F31" s="74">
        <v>145.94999999999999</v>
      </c>
      <c r="G31" s="120"/>
      <c r="H31" s="115"/>
    </row>
    <row r="32" spans="2:8" ht="15.75" customHeight="1" x14ac:dyDescent="0.25">
      <c r="B32" s="199"/>
      <c r="C32" s="29">
        <v>19</v>
      </c>
      <c r="D32" s="30" t="s">
        <v>141</v>
      </c>
      <c r="E32" s="29" t="s">
        <v>142</v>
      </c>
      <c r="F32" s="74">
        <v>92.36</v>
      </c>
      <c r="G32" s="120"/>
      <c r="H32" s="115"/>
    </row>
    <row r="33" spans="2:8" ht="30" customHeight="1" x14ac:dyDescent="0.25">
      <c r="B33" s="199"/>
      <c r="C33" s="29">
        <v>20</v>
      </c>
      <c r="D33" s="29" t="s">
        <v>143</v>
      </c>
      <c r="E33" s="29" t="s">
        <v>144</v>
      </c>
      <c r="F33" s="74">
        <v>102.66</v>
      </c>
      <c r="G33" s="120"/>
      <c r="H33" s="115"/>
    </row>
    <row r="34" spans="2:8" ht="33.75" customHeight="1" x14ac:dyDescent="0.25">
      <c r="B34" s="199"/>
      <c r="C34" s="29">
        <v>21</v>
      </c>
      <c r="D34" s="31" t="s">
        <v>139</v>
      </c>
      <c r="E34" s="29" t="s">
        <v>145</v>
      </c>
      <c r="F34" s="74">
        <v>119.45</v>
      </c>
      <c r="G34" s="120"/>
      <c r="H34" s="115"/>
    </row>
    <row r="35" spans="2:8" ht="15.75" customHeight="1" x14ac:dyDescent="0.25">
      <c r="B35" s="199"/>
      <c r="C35" s="25" t="s">
        <v>65</v>
      </c>
      <c r="D35" s="30" t="s">
        <v>78</v>
      </c>
      <c r="E35" s="25" t="s">
        <v>146</v>
      </c>
      <c r="F35" s="74">
        <v>72.28</v>
      </c>
      <c r="G35" s="120"/>
      <c r="H35" s="115"/>
    </row>
    <row r="36" spans="2:8" ht="15.75" customHeight="1" x14ac:dyDescent="0.25">
      <c r="B36" s="199"/>
      <c r="C36" s="25" t="s">
        <v>147</v>
      </c>
      <c r="D36" s="25" t="s">
        <v>148</v>
      </c>
      <c r="E36" s="25" t="s">
        <v>149</v>
      </c>
      <c r="F36" s="74">
        <v>68.12</v>
      </c>
      <c r="G36" s="120"/>
      <c r="H36" s="115"/>
    </row>
    <row r="37" spans="2:8" ht="15.75" customHeight="1" x14ac:dyDescent="0.25">
      <c r="B37" s="199"/>
      <c r="C37" s="33">
        <v>23</v>
      </c>
      <c r="D37" s="25" t="s">
        <v>74</v>
      </c>
      <c r="E37" s="33" t="s">
        <v>75</v>
      </c>
      <c r="F37" s="74">
        <v>99.8</v>
      </c>
      <c r="G37" s="120"/>
      <c r="H37" s="115"/>
    </row>
    <row r="38" spans="2:8" ht="15.75" customHeight="1" x14ac:dyDescent="0.25">
      <c r="B38" s="199"/>
      <c r="C38" s="25" t="s">
        <v>66</v>
      </c>
      <c r="D38" s="25" t="s">
        <v>76</v>
      </c>
      <c r="E38" s="25" t="s">
        <v>77</v>
      </c>
      <c r="F38" s="74">
        <v>75.53</v>
      </c>
      <c r="G38" s="120"/>
      <c r="H38" s="115"/>
    </row>
    <row r="39" spans="2:8" ht="15.75" customHeight="1" x14ac:dyDescent="0.25">
      <c r="B39" s="199"/>
      <c r="C39" s="25" t="s">
        <v>67</v>
      </c>
      <c r="D39" s="25" t="s">
        <v>78</v>
      </c>
      <c r="E39" s="25" t="s">
        <v>79</v>
      </c>
      <c r="F39" s="74">
        <v>56.93</v>
      </c>
      <c r="G39" s="120"/>
      <c r="H39" s="115"/>
    </row>
    <row r="40" spans="2:8" ht="16.5" customHeight="1" thickBot="1" x14ac:dyDescent="0.3">
      <c r="B40" s="200"/>
      <c r="C40" s="201" t="s">
        <v>117</v>
      </c>
      <c r="D40" s="201"/>
      <c r="E40" s="201"/>
      <c r="F40" s="87">
        <f>SUM(F28:F39)</f>
        <v>1189.8599999999999</v>
      </c>
      <c r="G40" s="130"/>
      <c r="H40" s="131"/>
    </row>
    <row r="41" spans="2:8" s="18" customFormat="1" ht="48" thickBot="1" x14ac:dyDescent="0.3">
      <c r="B41" s="93" t="s">
        <v>104</v>
      </c>
      <c r="C41" s="94" t="s">
        <v>105</v>
      </c>
      <c r="D41" s="94" t="s">
        <v>106</v>
      </c>
      <c r="E41" s="94" t="s">
        <v>107</v>
      </c>
      <c r="F41" s="94" t="s">
        <v>108</v>
      </c>
      <c r="G41" s="94" t="s">
        <v>109</v>
      </c>
      <c r="H41" s="95" t="s">
        <v>110</v>
      </c>
    </row>
    <row r="42" spans="2:8" ht="15.75" customHeight="1" x14ac:dyDescent="0.25">
      <c r="B42" s="199" t="s">
        <v>119</v>
      </c>
      <c r="C42" s="82" t="s">
        <v>66</v>
      </c>
      <c r="D42" s="75" t="s">
        <v>154</v>
      </c>
      <c r="E42" s="82" t="s">
        <v>155</v>
      </c>
      <c r="F42" s="76">
        <v>5.53</v>
      </c>
      <c r="G42" s="202" t="s">
        <v>18</v>
      </c>
      <c r="H42" s="115" t="s">
        <v>156</v>
      </c>
    </row>
    <row r="43" spans="2:8" ht="15.75" customHeight="1" x14ac:dyDescent="0.25">
      <c r="B43" s="199"/>
      <c r="C43" s="31" t="s">
        <v>80</v>
      </c>
      <c r="D43" s="31" t="s">
        <v>153</v>
      </c>
      <c r="E43" s="31">
        <v>6201</v>
      </c>
      <c r="F43" s="74">
        <v>5.04</v>
      </c>
      <c r="G43" s="124"/>
      <c r="H43" s="107"/>
    </row>
    <row r="44" spans="2:8" ht="17.25" customHeight="1" thickBot="1" x14ac:dyDescent="0.3">
      <c r="B44" s="194"/>
      <c r="C44" s="190" t="s">
        <v>118</v>
      </c>
      <c r="D44" s="190"/>
      <c r="E44" s="190"/>
      <c r="F44" s="85">
        <f>SUM(F42:F43)</f>
        <v>10.57</v>
      </c>
      <c r="G44" s="191"/>
      <c r="H44" s="192"/>
    </row>
    <row r="45" spans="2:8" ht="15.75" customHeight="1" x14ac:dyDescent="0.25">
      <c r="B45" s="199" t="s">
        <v>120</v>
      </c>
      <c r="C45" s="61">
        <v>75</v>
      </c>
      <c r="D45" s="61" t="s">
        <v>84</v>
      </c>
      <c r="E45" s="61" t="s">
        <v>85</v>
      </c>
      <c r="F45" s="81">
        <v>49.28</v>
      </c>
      <c r="G45" s="120" t="s">
        <v>23</v>
      </c>
      <c r="H45" s="115" t="s">
        <v>161</v>
      </c>
    </row>
    <row r="46" spans="2:8" ht="15.75" customHeight="1" x14ac:dyDescent="0.25">
      <c r="B46" s="199"/>
      <c r="C46" s="30">
        <v>76</v>
      </c>
      <c r="D46" s="29" t="s">
        <v>47</v>
      </c>
      <c r="E46" s="30" t="s">
        <v>86</v>
      </c>
      <c r="F46" s="71">
        <v>68.25</v>
      </c>
      <c r="G46" s="120"/>
      <c r="H46" s="115"/>
    </row>
    <row r="47" spans="2:8" ht="15.75" customHeight="1" x14ac:dyDescent="0.25">
      <c r="B47" s="199"/>
      <c r="C47" s="30">
        <v>77</v>
      </c>
      <c r="D47" s="29" t="s">
        <v>31</v>
      </c>
      <c r="E47" s="30" t="s">
        <v>87</v>
      </c>
      <c r="F47" s="71">
        <v>82.69</v>
      </c>
      <c r="G47" s="120"/>
      <c r="H47" s="115"/>
    </row>
    <row r="48" spans="2:8" ht="15.75" customHeight="1" x14ac:dyDescent="0.25">
      <c r="B48" s="199"/>
      <c r="C48" s="30">
        <v>78</v>
      </c>
      <c r="D48" s="25" t="s">
        <v>32</v>
      </c>
      <c r="E48" s="30" t="s">
        <v>87</v>
      </c>
      <c r="F48" s="71">
        <v>113.68</v>
      </c>
      <c r="G48" s="120"/>
      <c r="H48" s="115"/>
    </row>
    <row r="49" spans="2:8" ht="15.75" customHeight="1" x14ac:dyDescent="0.25">
      <c r="B49" s="199"/>
      <c r="C49" s="30">
        <v>79</v>
      </c>
      <c r="D49" s="29" t="s">
        <v>31</v>
      </c>
      <c r="E49" s="30" t="s">
        <v>88</v>
      </c>
      <c r="F49" s="71">
        <v>52.98</v>
      </c>
      <c r="G49" s="120"/>
      <c r="H49" s="115"/>
    </row>
    <row r="50" spans="2:8" ht="15.75" customHeight="1" x14ac:dyDescent="0.25">
      <c r="B50" s="199"/>
      <c r="C50" s="25">
        <v>80</v>
      </c>
      <c r="D50" s="25" t="s">
        <v>32</v>
      </c>
      <c r="E50" s="25" t="s">
        <v>87</v>
      </c>
      <c r="F50" s="71">
        <v>61.39</v>
      </c>
      <c r="G50" s="121"/>
      <c r="H50" s="107"/>
    </row>
    <row r="51" spans="2:8" ht="18" customHeight="1" thickBot="1" x14ac:dyDescent="0.3">
      <c r="B51" s="194"/>
      <c r="C51" s="195" t="s">
        <v>121</v>
      </c>
      <c r="D51" s="195"/>
      <c r="E51" s="195"/>
      <c r="F51" s="86">
        <f>SUM(F45:F50)</f>
        <v>428.27</v>
      </c>
      <c r="G51" s="191"/>
      <c r="H51" s="192"/>
    </row>
    <row r="52" spans="2:8" x14ac:dyDescent="0.25">
      <c r="B52" s="198" t="s">
        <v>122</v>
      </c>
      <c r="C52" s="61">
        <v>1</v>
      </c>
      <c r="D52" s="80" t="s">
        <v>47</v>
      </c>
      <c r="E52" s="61" t="s">
        <v>92</v>
      </c>
      <c r="F52" s="81">
        <v>81.209999999999994</v>
      </c>
      <c r="G52" s="112" t="s">
        <v>23</v>
      </c>
      <c r="H52" s="115" t="s">
        <v>101</v>
      </c>
    </row>
    <row r="53" spans="2:8" x14ac:dyDescent="0.25">
      <c r="B53" s="199"/>
      <c r="C53" s="30">
        <v>2</v>
      </c>
      <c r="D53" s="25" t="s">
        <v>32</v>
      </c>
      <c r="E53" s="30" t="s">
        <v>92</v>
      </c>
      <c r="F53" s="71">
        <v>79.58</v>
      </c>
      <c r="G53" s="112"/>
      <c r="H53" s="115"/>
    </row>
    <row r="54" spans="2:8" x14ac:dyDescent="0.25">
      <c r="B54" s="199"/>
      <c r="C54" s="30">
        <v>3</v>
      </c>
      <c r="D54" s="25" t="s">
        <v>32</v>
      </c>
      <c r="E54" s="30" t="s">
        <v>92</v>
      </c>
      <c r="F54" s="71">
        <v>115.19</v>
      </c>
      <c r="G54" s="112"/>
      <c r="H54" s="115"/>
    </row>
    <row r="55" spans="2:8" x14ac:dyDescent="0.25">
      <c r="B55" s="199"/>
      <c r="C55" s="30">
        <v>4</v>
      </c>
      <c r="D55" s="25" t="s">
        <v>151</v>
      </c>
      <c r="E55" s="30" t="s">
        <v>152</v>
      </c>
      <c r="F55" s="71">
        <v>44.82</v>
      </c>
      <c r="G55" s="112"/>
      <c r="H55" s="115"/>
    </row>
    <row r="56" spans="2:8" x14ac:dyDescent="0.25">
      <c r="B56" s="199"/>
      <c r="C56" s="30">
        <v>5</v>
      </c>
      <c r="D56" s="25" t="s">
        <v>32</v>
      </c>
      <c r="E56" s="30" t="s">
        <v>87</v>
      </c>
      <c r="F56" s="71">
        <v>26.56</v>
      </c>
      <c r="G56" s="112"/>
      <c r="H56" s="115"/>
    </row>
    <row r="57" spans="2:8" x14ac:dyDescent="0.25">
      <c r="B57" s="199"/>
      <c r="C57" s="25">
        <v>6</v>
      </c>
      <c r="D57" s="25" t="s">
        <v>89</v>
      </c>
      <c r="E57" s="25" t="s">
        <v>91</v>
      </c>
      <c r="F57" s="71">
        <v>73.349999999999994</v>
      </c>
      <c r="G57" s="112"/>
      <c r="H57" s="115"/>
    </row>
    <row r="58" spans="2:8" x14ac:dyDescent="0.25">
      <c r="B58" s="199"/>
      <c r="C58" s="30">
        <v>7</v>
      </c>
      <c r="D58" s="25" t="s">
        <v>78</v>
      </c>
      <c r="E58" s="30" t="s">
        <v>90</v>
      </c>
      <c r="F58" s="71">
        <v>95.24</v>
      </c>
      <c r="G58" s="113"/>
      <c r="H58" s="107"/>
    </row>
    <row r="59" spans="2:8" ht="18.75" customHeight="1" thickBot="1" x14ac:dyDescent="0.3">
      <c r="B59" s="203"/>
      <c r="C59" s="204" t="s">
        <v>150</v>
      </c>
      <c r="D59" s="190"/>
      <c r="E59" s="190"/>
      <c r="F59" s="86">
        <f>SUM(F52:F58)</f>
        <v>515.95000000000005</v>
      </c>
      <c r="G59" s="191"/>
      <c r="H59" s="192"/>
    </row>
    <row r="60" spans="2:8" x14ac:dyDescent="0.25">
      <c r="B60" s="205" t="s">
        <v>123</v>
      </c>
      <c r="C60" s="79">
        <v>8</v>
      </c>
      <c r="D60" s="79" t="s">
        <v>94</v>
      </c>
      <c r="E60" s="79" t="s">
        <v>99</v>
      </c>
      <c r="F60" s="81">
        <v>106.24</v>
      </c>
      <c r="G60" s="121" t="s">
        <v>23</v>
      </c>
      <c r="H60" s="107" t="s">
        <v>100</v>
      </c>
    </row>
    <row r="61" spans="2:8" x14ac:dyDescent="0.25">
      <c r="B61" s="205"/>
      <c r="C61" s="25">
        <v>10</v>
      </c>
      <c r="D61" s="25" t="s">
        <v>59</v>
      </c>
      <c r="E61" s="25" t="s">
        <v>98</v>
      </c>
      <c r="F61" s="71">
        <v>66.44</v>
      </c>
      <c r="G61" s="163"/>
      <c r="H61" s="165"/>
    </row>
    <row r="62" spans="2:8" x14ac:dyDescent="0.25">
      <c r="B62" s="205"/>
      <c r="C62" s="25">
        <v>11</v>
      </c>
      <c r="D62" s="25" t="s">
        <v>94</v>
      </c>
      <c r="E62" s="25" t="s">
        <v>97</v>
      </c>
      <c r="F62" s="71">
        <v>66.489999999999995</v>
      </c>
      <c r="G62" s="163"/>
      <c r="H62" s="165"/>
    </row>
    <row r="63" spans="2:8" x14ac:dyDescent="0.25">
      <c r="B63" s="205"/>
      <c r="C63" s="25">
        <v>12</v>
      </c>
      <c r="D63" s="25" t="s">
        <v>95</v>
      </c>
      <c r="E63" s="25" t="s">
        <v>96</v>
      </c>
      <c r="F63" s="71">
        <v>91.26</v>
      </c>
      <c r="G63" s="163"/>
      <c r="H63" s="165"/>
    </row>
    <row r="64" spans="2:8" ht="17.25" customHeight="1" x14ac:dyDescent="0.25">
      <c r="B64" s="205"/>
      <c r="C64" s="31">
        <v>17</v>
      </c>
      <c r="D64" s="31" t="s">
        <v>39</v>
      </c>
      <c r="E64" s="31">
        <v>4130</v>
      </c>
      <c r="F64" s="53">
        <v>54.76</v>
      </c>
      <c r="G64" s="48" t="s">
        <v>18</v>
      </c>
      <c r="H64" s="51" t="s">
        <v>64</v>
      </c>
    </row>
    <row r="65" spans="2:8" ht="16.5" customHeight="1" thickBot="1" x14ac:dyDescent="0.3">
      <c r="B65" s="206"/>
      <c r="C65" s="207" t="s">
        <v>124</v>
      </c>
      <c r="D65" s="207"/>
      <c r="E65" s="207"/>
      <c r="F65" s="88">
        <f>SUM(F60:F64)</f>
        <v>385.19</v>
      </c>
      <c r="G65" s="160"/>
      <c r="H65" s="161"/>
    </row>
    <row r="66" spans="2:8" ht="16.5" customHeight="1" thickBot="1" x14ac:dyDescent="0.3">
      <c r="B66" s="208"/>
      <c r="C66" s="208"/>
      <c r="D66" s="208"/>
      <c r="E66" s="208"/>
      <c r="F66" s="208"/>
      <c r="G66" s="208"/>
      <c r="H66" s="208"/>
    </row>
    <row r="67" spans="2:8" ht="33" customHeight="1" thickBot="1" x14ac:dyDescent="0.3">
      <c r="B67" s="209" t="s">
        <v>169</v>
      </c>
      <c r="C67" s="210"/>
      <c r="D67" s="210"/>
      <c r="E67" s="210"/>
      <c r="F67" s="96">
        <f>F15+F27+F40+F44+F51+F59+F65</f>
        <v>3834.7999999999997</v>
      </c>
    </row>
    <row r="68" spans="2:8" ht="16.5" thickBot="1" x14ac:dyDescent="0.3"/>
    <row r="69" spans="2:8" ht="16.5" thickBot="1" x14ac:dyDescent="0.3">
      <c r="B69" s="211" t="s">
        <v>168</v>
      </c>
      <c r="C69" s="212"/>
      <c r="D69" s="212"/>
      <c r="E69" s="212"/>
      <c r="F69" s="97">
        <v>47704.32</v>
      </c>
    </row>
    <row r="70" spans="2:8" ht="16.5" thickBot="1" x14ac:dyDescent="0.3"/>
    <row r="71" spans="2:8" ht="30.75" customHeight="1" thickBot="1" x14ac:dyDescent="0.3">
      <c r="B71" s="213" t="s">
        <v>170</v>
      </c>
      <c r="C71" s="214"/>
      <c r="D71" s="214"/>
      <c r="E71" s="214"/>
      <c r="F71" s="98">
        <f>F67/F69*100</f>
        <v>8.0386849660575805</v>
      </c>
    </row>
    <row r="72" spans="2:8" ht="16.5" thickBot="1" x14ac:dyDescent="0.3">
      <c r="G72" s="50"/>
      <c r="H72" s="50"/>
    </row>
    <row r="73" spans="2:8" ht="18.75" x14ac:dyDescent="0.3">
      <c r="E73" s="89" t="s">
        <v>167</v>
      </c>
      <c r="F73" s="55">
        <f>F7+F8+F9+F14+F26</f>
        <v>164.01</v>
      </c>
      <c r="G73" s="50"/>
      <c r="H73" s="50"/>
    </row>
    <row r="74" spans="2:8" ht="18.75" x14ac:dyDescent="0.3">
      <c r="E74" s="90" t="s">
        <v>166</v>
      </c>
      <c r="F74" s="57">
        <f>F67-F73-F75</f>
        <v>1758.3700000000001</v>
      </c>
      <c r="G74" s="50"/>
      <c r="H74" s="50"/>
    </row>
    <row r="75" spans="2:8" ht="19.5" thickBot="1" x14ac:dyDescent="0.35">
      <c r="E75" s="91" t="s">
        <v>18</v>
      </c>
      <c r="F75" s="59">
        <f>F10+F11+F12+F13+F21+F22+F23+F24+F25+F28+F29+F30+F31+F32+F33+F34+F35+F36+F37+F38+F39+F42+F43+F64</f>
        <v>1912.4199999999998</v>
      </c>
    </row>
    <row r="77" spans="2:8" x14ac:dyDescent="0.25">
      <c r="F77" s="50"/>
    </row>
    <row r="80" spans="2:8" x14ac:dyDescent="0.25">
      <c r="B80" s="154"/>
      <c r="C80" s="154"/>
      <c r="D80" s="154"/>
      <c r="G80" s="154"/>
      <c r="H80" s="154"/>
    </row>
    <row r="81" spans="2:4" x14ac:dyDescent="0.25">
      <c r="B81" s="150"/>
      <c r="C81" s="150"/>
      <c r="D81" s="150"/>
    </row>
  </sheetData>
  <mergeCells count="49">
    <mergeCell ref="B66:H66"/>
    <mergeCell ref="B67:E67"/>
    <mergeCell ref="B80:D80"/>
    <mergeCell ref="G80:H80"/>
    <mergeCell ref="B81:D81"/>
    <mergeCell ref="B69:E69"/>
    <mergeCell ref="B71:E71"/>
    <mergeCell ref="B60:B65"/>
    <mergeCell ref="G60:G63"/>
    <mergeCell ref="H60:H63"/>
    <mergeCell ref="C65:E65"/>
    <mergeCell ref="G65:H65"/>
    <mergeCell ref="B52:B59"/>
    <mergeCell ref="G52:G58"/>
    <mergeCell ref="H52:H58"/>
    <mergeCell ref="C59:E59"/>
    <mergeCell ref="G59:H59"/>
    <mergeCell ref="B45:B51"/>
    <mergeCell ref="G45:G50"/>
    <mergeCell ref="H45:H50"/>
    <mergeCell ref="C51:E51"/>
    <mergeCell ref="G51:H51"/>
    <mergeCell ref="B42:B44"/>
    <mergeCell ref="G42:G43"/>
    <mergeCell ref="H42:H43"/>
    <mergeCell ref="C44:E44"/>
    <mergeCell ref="G44:H44"/>
    <mergeCell ref="B28:B40"/>
    <mergeCell ref="G28:G39"/>
    <mergeCell ref="H28:H39"/>
    <mergeCell ref="C40:E40"/>
    <mergeCell ref="G40:H40"/>
    <mergeCell ref="B16:B27"/>
    <mergeCell ref="G16:G20"/>
    <mergeCell ref="H16:H20"/>
    <mergeCell ref="G21:G25"/>
    <mergeCell ref="H21:H25"/>
    <mergeCell ref="C27:E27"/>
    <mergeCell ref="G27:H27"/>
    <mergeCell ref="B1:F1"/>
    <mergeCell ref="B2:F2"/>
    <mergeCell ref="B4:H4"/>
    <mergeCell ref="B7:B15"/>
    <mergeCell ref="G7:G9"/>
    <mergeCell ref="G10:G13"/>
    <mergeCell ref="H10:H13"/>
    <mergeCell ref="C15:E15"/>
    <mergeCell ref="G15:H15"/>
    <mergeCell ref="H7:H9"/>
  </mergeCells>
  <pageMargins left="0" right="0.4765625" top="0.5" bottom="0.5" header="0.3" footer="0.3"/>
  <pageSetup paperSize="9" scale="75" orientation="landscape" r:id="rId1"/>
  <headerFooter>
    <oddFooter>&amp;L&amp;"Times New Roman,Regular"&amp;10       Јелена Грандић&amp;R&amp;"Times New Roman,Regular"&amp;10Фебруар.2023. године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Danka Samardzija</cp:lastModifiedBy>
  <cp:lastPrinted>2023-02-15T06:53:17Z</cp:lastPrinted>
  <dcterms:created xsi:type="dcterms:W3CDTF">2022-12-15T11:55:59Z</dcterms:created>
  <dcterms:modified xsi:type="dcterms:W3CDTF">2023-10-17T07:45:33Z</dcterms:modified>
</cp:coreProperties>
</file>