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 activeTab="2"/>
  </bookViews>
  <sheets>
    <sheet name="Sheet1" sheetId="1" r:id="rId1"/>
    <sheet name="Sheet2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3" l="1"/>
  <c r="F119" i="3" l="1"/>
  <c r="F118" i="3"/>
  <c r="F117" i="3"/>
  <c r="F116" i="3"/>
  <c r="F106" i="3"/>
  <c r="F100" i="3"/>
  <c r="F62" i="3"/>
  <c r="F59" i="3"/>
  <c r="F12" i="3"/>
  <c r="F108" i="3" l="1"/>
  <c r="F68" i="1" l="1"/>
  <c r="F25" i="1"/>
  <c r="F69" i="1"/>
  <c r="F13" i="1"/>
  <c r="F70" i="1"/>
  <c r="F63" i="1"/>
  <c r="F57" i="1"/>
  <c r="F49" i="1"/>
  <c r="F40" i="1"/>
  <c r="F37" i="1"/>
  <c r="F65" i="1" l="1"/>
  <c r="F31" i="2"/>
</calcChain>
</file>

<file path=xl/sharedStrings.xml><?xml version="1.0" encoding="utf-8"?>
<sst xmlns="http://schemas.openxmlformats.org/spreadsheetml/2006/main" count="441" uniqueCount="207">
  <si>
    <t>ПРЕГЛЕД ШУМА ВИСОКЕ ЗАШТИТНЕ ВРИЈЕДНОСТИ</t>
  </si>
  <si>
    <t xml:space="preserve">ГАЗДИНСТВО </t>
  </si>
  <si>
    <t>ПРИВРЕДНА ЈЕДИНИЦА</t>
  </si>
  <si>
    <t>ОДЈЕЛ</t>
  </si>
  <si>
    <t>ОДСЈЕК</t>
  </si>
  <si>
    <t>ГАЗДИНСКА КЛАСА</t>
  </si>
  <si>
    <t>ПОВРШИНА (ha)</t>
  </si>
  <si>
    <t>КАТЕГОРИЈА ШУМА HCUF</t>
  </si>
  <si>
    <t>НАПОМЕНА</t>
  </si>
  <si>
    <t>Црни Врх</t>
  </si>
  <si>
    <t>а</t>
  </si>
  <si>
    <t>52/2</t>
  </si>
  <si>
    <t>Сјеменске састојине</t>
  </si>
  <si>
    <t>70, 71</t>
  </si>
  <si>
    <t>68, 69</t>
  </si>
  <si>
    <t>1415, 1104</t>
  </si>
  <si>
    <t>1415, 1105</t>
  </si>
  <si>
    <t>VZV - 1a</t>
  </si>
  <si>
    <t>VZV - 6</t>
  </si>
  <si>
    <t>приједлог</t>
  </si>
  <si>
    <t>Осмача - Тисовац</t>
  </si>
  <si>
    <t>25/1, 25/2, 26/1, 42/2, 43</t>
  </si>
  <si>
    <t>4130, 4131, 4430</t>
  </si>
  <si>
    <t>VZV - 4a</t>
  </si>
  <si>
    <t>61/1, 61/2, 62, 63, 64</t>
  </si>
  <si>
    <t>4130, 4930</t>
  </si>
  <si>
    <t>Старчевица - Бјељевине</t>
  </si>
  <si>
    <t>1, 2, 17, 18, 19, 20, 21, 22/1, 22/2, 23, 24/1, 24/2</t>
  </si>
  <si>
    <t>a, b, c, d, e, f, g</t>
  </si>
  <si>
    <t>c</t>
  </si>
  <si>
    <t>b</t>
  </si>
  <si>
    <t>а, b, c</t>
  </si>
  <si>
    <t>а, b</t>
  </si>
  <si>
    <t>1104, 1414, 1421, 1107, 1114</t>
  </si>
  <si>
    <t>24/1, 26/2</t>
  </si>
  <si>
    <t>75, 76, 77, 78, 79, 80</t>
  </si>
  <si>
    <t>282,24</t>
  </si>
  <si>
    <t>1, 2, 3, 4, 5, 6, 7</t>
  </si>
  <si>
    <t>8, 10, 11, 12</t>
  </si>
  <si>
    <t>b, c, d, g</t>
  </si>
  <si>
    <t>УКУПНО:</t>
  </si>
  <si>
    <t>БАЊА ЛУКА</t>
  </si>
  <si>
    <t>Јoшавка</t>
  </si>
  <si>
    <t>Мањача</t>
  </si>
  <si>
    <t>Чемерница</t>
  </si>
  <si>
    <t>Стрмац - Вилуси</t>
  </si>
  <si>
    <t>Парк шуме "Слатина"</t>
  </si>
  <si>
    <t>a, b, c, d</t>
  </si>
  <si>
    <t>a (дио)</t>
  </si>
  <si>
    <t>25/1</t>
  </si>
  <si>
    <t>25/2</t>
  </si>
  <si>
    <t>26/1</t>
  </si>
  <si>
    <t>42/2</t>
  </si>
  <si>
    <t>a</t>
  </si>
  <si>
    <t>1107, 4130, 4430, 6201</t>
  </si>
  <si>
    <t>Кањон Ријеке Врбас</t>
  </si>
  <si>
    <t>4130, 6153, 6201</t>
  </si>
  <si>
    <t>61/1</t>
  </si>
  <si>
    <t>61/2</t>
  </si>
  <si>
    <t>а, b, c, d, e</t>
  </si>
  <si>
    <t>4430, 5130, 6201, 6401</t>
  </si>
  <si>
    <t>a, b</t>
  </si>
  <si>
    <t>4130, 4430</t>
  </si>
  <si>
    <t>4130, 6601</t>
  </si>
  <si>
    <t>Шуме са посебном намјеном Града Бања Лука</t>
  </si>
  <si>
    <t>22/1</t>
  </si>
  <si>
    <t>24/1</t>
  </si>
  <si>
    <t>24/2</t>
  </si>
  <si>
    <t>d</t>
  </si>
  <si>
    <t>e</t>
  </si>
  <si>
    <t>f</t>
  </si>
  <si>
    <t>1104, 3201, 4131, 4130, 6401</t>
  </si>
  <si>
    <t>a - l</t>
  </si>
  <si>
    <t>3101, 4130, 4131, 6401</t>
  </si>
  <si>
    <t>а, b, c, d, e,f</t>
  </si>
  <si>
    <t>1104, 1107, 3201, 3101, 4430</t>
  </si>
  <si>
    <t>a - p</t>
  </si>
  <si>
    <t>1114, 1416, 1104, 3201, 4131, 4430, 6401</t>
  </si>
  <si>
    <t>а, b, c, d, e, f, g</t>
  </si>
  <si>
    <t>1114, 1104, 3101, 4131, 6401</t>
  </si>
  <si>
    <t>26/2</t>
  </si>
  <si>
    <t xml:space="preserve"> d, e, f, g</t>
  </si>
  <si>
    <t>1415, 3203, 3101</t>
  </si>
  <si>
    <t>3202, 3501, 4430, 260</t>
  </si>
  <si>
    <t>а - к</t>
  </si>
  <si>
    <t>4430, 5230, 6153, 6601, 6401</t>
  </si>
  <si>
    <t>4430, 6201, 6401</t>
  </si>
  <si>
    <t>6153, 6201</t>
  </si>
  <si>
    <t>6153, 6201, 6601</t>
  </si>
  <si>
    <t>а - ј</t>
  </si>
  <si>
    <t>5130, 6153, 6201</t>
  </si>
  <si>
    <t>6152, 5130, 5230, 6153, 6401</t>
  </si>
  <si>
    <t>5130, 6201</t>
  </si>
  <si>
    <t xml:space="preserve"> c</t>
  </si>
  <si>
    <t>а, b, c, d, e, f, g, h</t>
  </si>
  <si>
    <t>a - n</t>
  </si>
  <si>
    <t>1101, 4130, 4430, 5130, 5230, 6601, 6401</t>
  </si>
  <si>
    <t>1101,3356, 3101, 4430, 4130, 6401</t>
  </si>
  <si>
    <t>1101, 4130, 5230</t>
  </si>
  <si>
    <t>1101. 4130, 5130</t>
  </si>
  <si>
    <t>Шуме водозахватног подручја " Суботица"</t>
  </si>
  <si>
    <t>Шуме у окружењу Хидроелектране "Бочац"</t>
  </si>
  <si>
    <t>01. ШГ "БАЊА ЛУКА" БАЊА ЛУКА</t>
  </si>
  <si>
    <t xml:space="preserve">      ШПП "ДОЊЕ ВРБАСКО"</t>
  </si>
  <si>
    <t>Привредна јединица</t>
  </si>
  <si>
    <t>Одјел</t>
  </si>
  <si>
    <t>Одсјек</t>
  </si>
  <si>
    <t>Газдинска класа</t>
  </si>
  <si>
    <t>Површина    (ha)</t>
  </si>
  <si>
    <t>Категорија шума     HCUF</t>
  </si>
  <si>
    <t>Напомена</t>
  </si>
  <si>
    <t>ПРИЈЕДЛОГ ЗА ИЗДВАЈАЊЕ ПОВРШИНА ШУМА ДЕФИНИСАНИХ КАО ШУМЕ ВИСОКЕ ЗАШТИТНЕ ВРИЈЕДНОСТИ                                               НА ШПП "ДОЊЕ ВРБАСКО"</t>
  </si>
  <si>
    <t>"Црни Врх"</t>
  </si>
  <si>
    <t>Укупно ПЈ "Црни Врх"</t>
  </si>
  <si>
    <t>"Осмача - Тисовац"</t>
  </si>
  <si>
    <t>Укупно ПЈ "Осмача -Тисовац"</t>
  </si>
  <si>
    <t>"Старчевица - Бјељевине"</t>
  </si>
  <si>
    <t>"Укупно ПЈ "Старчевица - Бјељевине"</t>
  </si>
  <si>
    <t>Укупно ПЈ "Јошавка"</t>
  </si>
  <si>
    <t>"Joшавка"</t>
  </si>
  <si>
    <t>"Мањача"</t>
  </si>
  <si>
    <t>Укупно ПЈ "Мањача"</t>
  </si>
  <si>
    <t>"Чемерница"</t>
  </si>
  <si>
    <t>"Стрмац - Вилуси"</t>
  </si>
  <si>
    <t>Укупно ПЈ "Стрмац - Вилуси"</t>
  </si>
  <si>
    <t xml:space="preserve"> "ДОЊЕ ВРБАСКО"</t>
  </si>
  <si>
    <t>СВЕУКУПНО ЗА ШПП "ДОЊЕ ВРБАСКО"</t>
  </si>
  <si>
    <t xml:space="preserve">Шуме са посебном намјеном Града Бања Лука - </t>
  </si>
  <si>
    <t>VZV - 1а</t>
  </si>
  <si>
    <t>а,b</t>
  </si>
  <si>
    <t xml:space="preserve"> Шуме важне за водене токове             Слив ријеке Врбас</t>
  </si>
  <si>
    <t>Бања Лука, децембар 2022. године</t>
  </si>
  <si>
    <t>Координатор на цертификацији шума</t>
  </si>
  <si>
    <t>____Јелена Грандић, дипл.инж.шум.____</t>
  </si>
  <si>
    <t>Страна 2.</t>
  </si>
  <si>
    <t>Страна 1.</t>
  </si>
  <si>
    <t>Шуме у окружењу излетишта "Млинска ријека"</t>
  </si>
  <si>
    <t>Сјеменска састојина букве S.S.160.1111.01.</t>
  </si>
  <si>
    <t xml:space="preserve"> VZV - 4a</t>
  </si>
  <si>
    <t xml:space="preserve">   VZV - 1a</t>
  </si>
  <si>
    <t>05. ШГ "ГРАДИШКА" ГРАДИШКА</t>
  </si>
  <si>
    <t xml:space="preserve">      ШПП "ПОСАВСКО"</t>
  </si>
  <si>
    <t>ПРИЈЕДЛОГ ЗА ИЗДВАЈАЊЕ ПОВРШИНА ШУМА ДЕФИНИСАНИХ КАО ШУМЕ ВИСОКЕ ЗАШТИТНЕ ВРИЈЕДНОСТИ  НА ШПП "ПОСАВСКО"</t>
  </si>
  <si>
    <t>02</t>
  </si>
  <si>
    <t>00</t>
  </si>
  <si>
    <t>01</t>
  </si>
  <si>
    <t>Укупно ПЈ "Мотајица"</t>
  </si>
  <si>
    <t>"Мотајица"</t>
  </si>
  <si>
    <t>"Гумјера-Ц. Гора"</t>
  </si>
  <si>
    <t>Укупно ПЈ "Гумјера-Ц. Гора"</t>
  </si>
  <si>
    <t>"Љубић"</t>
  </si>
  <si>
    <t>03</t>
  </si>
  <si>
    <t>04</t>
  </si>
  <si>
    <t>05</t>
  </si>
  <si>
    <t>06</t>
  </si>
  <si>
    <t>07</t>
  </si>
  <si>
    <t>3/1</t>
  </si>
  <si>
    <t>3/2</t>
  </si>
  <si>
    <t>4</t>
  </si>
  <si>
    <t>5</t>
  </si>
  <si>
    <t>1413</t>
  </si>
  <si>
    <t>3254</t>
  </si>
  <si>
    <t>6301</t>
  </si>
  <si>
    <t>3255</t>
  </si>
  <si>
    <t>6</t>
  </si>
  <si>
    <t>7</t>
  </si>
  <si>
    <t>8/1</t>
  </si>
  <si>
    <t>8/2</t>
  </si>
  <si>
    <t>9</t>
  </si>
  <si>
    <t>28</t>
  </si>
  <si>
    <t>08</t>
  </si>
  <si>
    <t>29</t>
  </si>
  <si>
    <t>30/1</t>
  </si>
  <si>
    <t>37</t>
  </si>
  <si>
    <t>1416</t>
  </si>
  <si>
    <t>4211</t>
  </si>
  <si>
    <t>3226</t>
  </si>
  <si>
    <t>3224</t>
  </si>
  <si>
    <t>6601</t>
  </si>
  <si>
    <t>3225</t>
  </si>
  <si>
    <t>1123</t>
  </si>
  <si>
    <t>Укупно ПЈ "Љубић"</t>
  </si>
  <si>
    <t>"Велика Укрина"</t>
  </si>
  <si>
    <t>10</t>
  </si>
  <si>
    <t>Укупно ПЈ "Велика Укрина"</t>
  </si>
  <si>
    <t>"Козара-Врбашка"</t>
  </si>
  <si>
    <t>09</t>
  </si>
  <si>
    <t>Укупно ПЈ "Козара Врбашка"</t>
  </si>
  <si>
    <t>"Просара"</t>
  </si>
  <si>
    <t>Укупно ПЈ "Прсоара"</t>
  </si>
  <si>
    <t>VZV- 1a</t>
  </si>
  <si>
    <t>VZV - 4b</t>
  </si>
  <si>
    <r>
      <t xml:space="preserve">Сјеменска састојина храста </t>
    </r>
    <r>
      <rPr>
        <i/>
        <sz val="10"/>
        <color theme="1"/>
        <rFont val="Calibri"/>
        <family val="2"/>
        <charset val="238"/>
      </rPr>
      <t>S.S.</t>
    </r>
    <r>
      <rPr>
        <i/>
        <sz val="10"/>
        <color theme="1"/>
        <rFont val="Times New Roman"/>
        <family val="1"/>
        <charset val="238"/>
      </rPr>
      <t>180.1415.26</t>
    </r>
  </si>
  <si>
    <r>
      <rPr>
        <i/>
        <sz val="10"/>
        <color theme="1"/>
        <rFont val="Times New Roman"/>
        <family val="1"/>
      </rPr>
      <t>Шуме важне за водене токове</t>
    </r>
    <r>
      <rPr>
        <sz val="10"/>
        <color theme="1"/>
        <rFont val="Times New Roman"/>
        <family val="1"/>
      </rPr>
      <t xml:space="preserve">       </t>
    </r>
    <r>
      <rPr>
        <b/>
        <sz val="10"/>
        <color theme="1"/>
        <rFont val="Times New Roman"/>
        <family val="1"/>
      </rPr>
      <t>Поток Манастирица</t>
    </r>
  </si>
  <si>
    <r>
      <t xml:space="preserve">Шумска подручја значајна за традиционални културни идентитет локалних заједница                         </t>
    </r>
    <r>
      <rPr>
        <b/>
        <sz val="10"/>
        <color theme="1"/>
        <rFont val="Times New Roman"/>
        <family val="1"/>
      </rPr>
      <t>Maнастир Осовица</t>
    </r>
  </si>
  <si>
    <r>
      <t xml:space="preserve">Шумска подручја значајна за традиционални културни идентитет локалних заједница    </t>
    </r>
    <r>
      <rPr>
        <b/>
        <sz val="10"/>
        <color theme="1"/>
        <rFont val="Times New Roman"/>
        <family val="1"/>
      </rPr>
      <t>Дамјанов гроб</t>
    </r>
  </si>
  <si>
    <r>
      <t xml:space="preserve">Шумска подручја која пружају основне природне користи у кризним ситуацијама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>Шуме важне за заштиту  водених токова</t>
    </r>
  </si>
  <si>
    <r>
      <rPr>
        <i/>
        <sz val="12"/>
        <color theme="1"/>
        <rFont val="Times New Roman"/>
        <family val="1"/>
        <charset val="238"/>
      </rPr>
      <t xml:space="preserve">Шумска подручја која пружају основне природне користи у кризним ситуацијама  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>Шуме важне за заштиту  водених токова</t>
    </r>
  </si>
  <si>
    <r>
      <rPr>
        <i/>
        <sz val="12"/>
        <color theme="1"/>
        <rFont val="Times New Roman"/>
        <family val="1"/>
        <charset val="238"/>
      </rPr>
      <t xml:space="preserve">Шуме важне за заштиту изворишта      </t>
    </r>
    <r>
      <rPr>
        <sz val="12"/>
        <color theme="1"/>
        <rFont val="Times New Roman"/>
        <family val="1"/>
        <charset val="238"/>
      </rPr>
      <t xml:space="preserve">                                  </t>
    </r>
    <r>
      <rPr>
        <b/>
        <sz val="12"/>
        <color theme="1"/>
        <rFont val="Times New Roman"/>
        <family val="1"/>
        <charset val="238"/>
      </rPr>
      <t>Извориште Смрдељ</t>
    </r>
  </si>
  <si>
    <r>
      <rPr>
        <i/>
        <sz val="10"/>
        <color theme="1"/>
        <rFont val="Times New Roman"/>
        <family val="1"/>
      </rPr>
      <t xml:space="preserve">Шумска подручја значајна за традиционални културни идентитет локалних заједница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>Излетиште Равно брдо</t>
    </r>
  </si>
  <si>
    <t>Шуме важне за заштиту од ерозије</t>
  </si>
  <si>
    <r>
      <rPr>
        <i/>
        <sz val="12"/>
        <color theme="1"/>
        <rFont val="Times New Roman"/>
        <family val="1"/>
        <charset val="238"/>
      </rPr>
      <t>Сјеменска састојина букве</t>
    </r>
    <r>
      <rPr>
        <sz val="12"/>
        <color theme="1"/>
        <rFont val="Times New Roman"/>
        <family val="1"/>
        <charset val="238"/>
      </rPr>
      <t xml:space="preserve"> S.S.160.1124.31.</t>
    </r>
  </si>
  <si>
    <r>
      <rPr>
        <i/>
        <sz val="12"/>
        <color theme="1"/>
        <rFont val="Times New Roman"/>
        <family val="1"/>
        <charset val="238"/>
      </rPr>
      <t>Шумска подручја значајна за традиционални културни идентитет локалних заједница</t>
    </r>
    <r>
      <rPr>
        <sz val="12"/>
        <color theme="1"/>
        <rFont val="Times New Roman"/>
        <family val="1"/>
        <charset val="238"/>
      </rPr>
      <t xml:space="preserve">     </t>
    </r>
    <r>
      <rPr>
        <b/>
        <sz val="12"/>
        <color theme="1"/>
        <rFont val="Times New Roman"/>
        <family val="1"/>
        <charset val="238"/>
      </rPr>
      <t xml:space="preserve"> Град Марије Терезије</t>
    </r>
  </si>
  <si>
    <t>Писарић</t>
  </si>
  <si>
    <t>Укупно неспорна површин шума и шумског земљишта на ШПП "Посавско"</t>
  </si>
  <si>
    <t>Процентуално учешће површина шума предложених за издвајање шума дефинисаних као ШВЗВ на ШПП "Посавско"</t>
  </si>
  <si>
    <t>Укупна поврина шума предложених за издвајање шума дефинисаних као  ШВЗВ на ШПП "Посавско"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</si>
</sst>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3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2" fontId="8" fillId="2" borderId="48" xfId="0" applyNumberFormat="1" applyFont="1" applyFill="1" applyBorder="1"/>
    <xf numFmtId="0" fontId="9" fillId="0" borderId="4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right"/>
    </xf>
    <xf numFmtId="2" fontId="9" fillId="0" borderId="2" xfId="0" applyNumberFormat="1" applyFont="1" applyBorder="1" applyAlignment="1">
      <alignment horizontal="right" vertical="center" wrapText="1"/>
    </xf>
    <xf numFmtId="2" fontId="8" fillId="2" borderId="34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center"/>
    </xf>
    <xf numFmtId="0" fontId="8" fillId="2" borderId="48" xfId="0" applyFont="1" applyFill="1" applyBorder="1"/>
    <xf numFmtId="0" fontId="8" fillId="2" borderId="20" xfId="0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2" fontId="9" fillId="0" borderId="0" xfId="0" applyNumberFormat="1" applyFont="1"/>
    <xf numFmtId="0" fontId="9" fillId="0" borderId="29" xfId="0" applyFont="1" applyBorder="1" applyAlignment="1">
      <alignment horizontal="center" wrapText="1"/>
    </xf>
    <xf numFmtId="0" fontId="8" fillId="2" borderId="48" xfId="0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 wrapText="1"/>
    </xf>
    <xf numFmtId="2" fontId="10" fillId="0" borderId="27" xfId="0" applyNumberFormat="1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2" fontId="10" fillId="0" borderId="29" xfId="0" applyNumberFormat="1" applyFont="1" applyBorder="1"/>
    <xf numFmtId="0" fontId="10" fillId="0" borderId="33" xfId="0" applyFont="1" applyBorder="1" applyAlignment="1">
      <alignment horizontal="right"/>
    </xf>
    <xf numFmtId="2" fontId="10" fillId="0" borderId="51" xfId="0" applyNumberFormat="1" applyFont="1" applyBorder="1"/>
    <xf numFmtId="2" fontId="10" fillId="2" borderId="8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2" fontId="9" fillId="0" borderId="53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0" fontId="9" fillId="0" borderId="43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49" fontId="9" fillId="0" borderId="5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/>
    </xf>
    <xf numFmtId="2" fontId="9" fillId="0" borderId="21" xfId="0" applyNumberFormat="1" applyFont="1" applyBorder="1" applyAlignment="1">
      <alignment vertical="center"/>
    </xf>
    <xf numFmtId="0" fontId="0" fillId="3" borderId="0" xfId="0" applyFill="1"/>
    <xf numFmtId="0" fontId="9" fillId="3" borderId="0" xfId="0" applyFont="1" applyFill="1"/>
    <xf numFmtId="0" fontId="8" fillId="4" borderId="2" xfId="0" applyFont="1" applyFill="1" applyBorder="1" applyAlignment="1">
      <alignment horizontal="center" wrapText="1"/>
    </xf>
    <xf numFmtId="2" fontId="8" fillId="0" borderId="2" xfId="0" applyNumberFormat="1" applyFont="1" applyBorder="1" applyAlignment="1">
      <alignment horizontal="right"/>
    </xf>
    <xf numFmtId="0" fontId="13" fillId="3" borderId="0" xfId="0" applyFont="1" applyFill="1" applyBorder="1" applyAlignment="1">
      <alignment horizontal="center" vertical="center" wrapText="1"/>
    </xf>
    <xf numFmtId="2" fontId="8" fillId="0" borderId="2" xfId="0" applyNumberFormat="1" applyFont="1" applyBorder="1"/>
    <xf numFmtId="0" fontId="8" fillId="4" borderId="2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right"/>
    </xf>
    <xf numFmtId="49" fontId="9" fillId="0" borderId="34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right" vertical="center" wrapText="1"/>
    </xf>
    <xf numFmtId="0" fontId="16" fillId="4" borderId="51" xfId="0" applyFont="1" applyFill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right" vertical="center" wrapText="1"/>
    </xf>
    <xf numFmtId="49" fontId="9" fillId="0" borderId="34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2" fontId="9" fillId="0" borderId="38" xfId="0" applyNumberFormat="1" applyFont="1" applyBorder="1" applyAlignment="1">
      <alignment vertical="center"/>
    </xf>
    <xf numFmtId="2" fontId="9" fillId="0" borderId="53" xfId="0" applyNumberFormat="1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 wrapText="1"/>
    </xf>
    <xf numFmtId="0" fontId="9" fillId="4" borderId="35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6" fillId="4" borderId="39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right" vertical="center"/>
    </xf>
    <xf numFmtId="2" fontId="8" fillId="4" borderId="1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4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3" fontId="5" fillId="0" borderId="7" xfId="1" applyFont="1" applyBorder="1" applyAlignment="1">
      <alignment horizontal="center" vertical="center" textRotation="90" wrapText="1"/>
    </xf>
    <xf numFmtId="43" fontId="5" fillId="0" borderId="8" xfId="1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9" xfId="0" applyNumberFormat="1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/>
    </xf>
    <xf numFmtId="0" fontId="9" fillId="4" borderId="62" xfId="0" applyFont="1" applyFill="1" applyBorder="1" applyAlignment="1">
      <alignment horizontal="center"/>
    </xf>
    <xf numFmtId="2" fontId="9" fillId="4" borderId="63" xfId="0" applyNumberFormat="1" applyFont="1" applyFill="1" applyBorder="1" applyAlignment="1">
      <alignment horizontal="right" vertical="center" wrapText="1"/>
    </xf>
    <xf numFmtId="0" fontId="9" fillId="4" borderId="64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2" fontId="9" fillId="4" borderId="63" xfId="0" applyNumberFormat="1" applyFont="1" applyFill="1" applyBorder="1" applyAlignment="1">
      <alignment vertical="center"/>
    </xf>
    <xf numFmtId="0" fontId="9" fillId="4" borderId="60" xfId="0" applyFont="1" applyFill="1" applyBorder="1" applyAlignment="1">
      <alignment horizontal="center" wrapText="1"/>
    </xf>
    <xf numFmtId="2" fontId="9" fillId="4" borderId="63" xfId="0" applyNumberFormat="1" applyFont="1" applyFill="1" applyBorder="1" applyAlignment="1">
      <alignment horizontal="right"/>
    </xf>
    <xf numFmtId="49" fontId="9" fillId="4" borderId="64" xfId="0" applyNumberFormat="1" applyFont="1" applyFill="1" applyBorder="1" applyAlignment="1">
      <alignment horizontal="center"/>
    </xf>
    <xf numFmtId="0" fontId="9" fillId="4" borderId="68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2" fontId="9" fillId="4" borderId="63" xfId="0" applyNumberFormat="1" applyFont="1" applyFill="1" applyBorder="1" applyAlignment="1">
      <alignment vertical="center" wrapText="1"/>
    </xf>
    <xf numFmtId="0" fontId="9" fillId="4" borderId="64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2" fontId="9" fillId="4" borderId="64" xfId="0" applyNumberFormat="1" applyFont="1" applyFill="1" applyBorder="1"/>
    <xf numFmtId="0" fontId="9" fillId="4" borderId="6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2" fontId="21" fillId="4" borderId="13" xfId="0" applyNumberFormat="1" applyFont="1" applyFill="1" applyBorder="1" applyAlignment="1">
      <alignment horizontal="right" vertical="center"/>
    </xf>
    <xf numFmtId="2" fontId="6" fillId="4" borderId="47" xfId="0" applyNumberFormat="1" applyFont="1" applyFill="1" applyBorder="1" applyAlignment="1">
      <alignment horizontal="right" vertical="center"/>
    </xf>
    <xf numFmtId="2" fontId="6" fillId="4" borderId="56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6"/>
  <sheetViews>
    <sheetView topLeftCell="B46" zoomScale="91" zoomScaleNormal="91" workbookViewId="0">
      <selection activeCell="H43" sqref="H43:H48"/>
    </sheetView>
  </sheetViews>
  <sheetFormatPr defaultRowHeight="15.75" x14ac:dyDescent="0.25"/>
  <cols>
    <col min="1" max="1" width="4.85546875" customWidth="1"/>
    <col min="2" max="2" width="24.28515625" style="23" customWidth="1"/>
    <col min="3" max="3" width="12.42578125" style="23" customWidth="1"/>
    <col min="4" max="4" width="15.7109375" style="23" customWidth="1"/>
    <col min="5" max="5" width="35.42578125" style="23" customWidth="1"/>
    <col min="6" max="6" width="15.5703125" style="23" customWidth="1"/>
    <col min="7" max="7" width="13.42578125" style="23" customWidth="1"/>
    <col min="8" max="8" width="43" style="23" customWidth="1"/>
  </cols>
  <sheetData>
    <row r="1" spans="2:14" x14ac:dyDescent="0.25">
      <c r="B1" s="185" t="s">
        <v>102</v>
      </c>
      <c r="C1" s="185"/>
      <c r="D1" s="185"/>
      <c r="E1" s="185"/>
      <c r="F1" s="185"/>
      <c r="G1" s="22"/>
      <c r="H1" s="22"/>
      <c r="I1" s="19"/>
      <c r="J1" s="19"/>
      <c r="K1" s="19"/>
      <c r="L1" s="19"/>
      <c r="M1" s="19"/>
      <c r="N1" s="19"/>
    </row>
    <row r="2" spans="2:14" x14ac:dyDescent="0.25">
      <c r="B2" s="185" t="s">
        <v>103</v>
      </c>
      <c r="C2" s="185"/>
      <c r="D2" s="185"/>
      <c r="E2" s="185"/>
      <c r="F2" s="185"/>
      <c r="G2" s="22"/>
      <c r="H2" s="22"/>
      <c r="I2" s="19"/>
      <c r="J2" s="19"/>
      <c r="K2" s="19"/>
      <c r="L2" s="19"/>
      <c r="M2" s="19"/>
      <c r="N2" s="19"/>
    </row>
    <row r="3" spans="2:14" ht="16.5" thickBot="1" x14ac:dyDescent="0.3"/>
    <row r="4" spans="2:14" s="20" customFormat="1" ht="33.75" customHeight="1" thickBot="1" x14ac:dyDescent="0.3">
      <c r="B4" s="186" t="s">
        <v>111</v>
      </c>
      <c r="C4" s="187"/>
      <c r="D4" s="187"/>
      <c r="E4" s="187"/>
      <c r="F4" s="187"/>
      <c r="G4" s="187"/>
      <c r="H4" s="188"/>
      <c r="I4" s="21"/>
      <c r="J4" s="21"/>
      <c r="K4" s="21"/>
      <c r="L4" s="21"/>
      <c r="M4" s="21"/>
    </row>
    <row r="5" spans="2:14" ht="16.5" thickBot="1" x14ac:dyDescent="0.3">
      <c r="H5" s="65" t="s">
        <v>135</v>
      </c>
    </row>
    <row r="6" spans="2:14" s="18" customFormat="1" ht="48" thickBot="1" x14ac:dyDescent="0.3">
      <c r="B6" s="34" t="s">
        <v>104</v>
      </c>
      <c r="C6" s="34" t="s">
        <v>105</v>
      </c>
      <c r="D6" s="34" t="s">
        <v>106</v>
      </c>
      <c r="E6" s="34" t="s">
        <v>107</v>
      </c>
      <c r="F6" s="34" t="s">
        <v>108</v>
      </c>
      <c r="G6" s="34" t="s">
        <v>109</v>
      </c>
      <c r="H6" s="35" t="s">
        <v>110</v>
      </c>
    </row>
    <row r="7" spans="2:14" ht="15" customHeight="1" x14ac:dyDescent="0.25">
      <c r="B7" s="172" t="s">
        <v>112</v>
      </c>
      <c r="C7" s="32">
        <v>50</v>
      </c>
      <c r="D7" s="32" t="s">
        <v>10</v>
      </c>
      <c r="E7" s="32">
        <v>1415</v>
      </c>
      <c r="F7" s="66">
        <v>15.8</v>
      </c>
      <c r="G7" s="182" t="s">
        <v>17</v>
      </c>
      <c r="H7" s="68" t="s">
        <v>12</v>
      </c>
    </row>
    <row r="8" spans="2:14" x14ac:dyDescent="0.25">
      <c r="B8" s="173"/>
      <c r="C8" s="25" t="s">
        <v>11</v>
      </c>
      <c r="D8" s="25" t="s">
        <v>29</v>
      </c>
      <c r="E8" s="25">
        <v>1101</v>
      </c>
      <c r="F8" s="67">
        <v>29.4</v>
      </c>
      <c r="G8" s="182"/>
      <c r="H8" s="69"/>
    </row>
    <row r="9" spans="2:14" x14ac:dyDescent="0.25">
      <c r="B9" s="173"/>
      <c r="C9" s="25">
        <v>59</v>
      </c>
      <c r="D9" s="25" t="s">
        <v>30</v>
      </c>
      <c r="E9" s="25">
        <v>1414</v>
      </c>
      <c r="F9" s="67">
        <v>20.3</v>
      </c>
      <c r="G9" s="182"/>
      <c r="H9" s="70"/>
    </row>
    <row r="10" spans="2:14" x14ac:dyDescent="0.25">
      <c r="B10" s="173"/>
      <c r="C10" s="25" t="s">
        <v>14</v>
      </c>
      <c r="D10" s="25" t="s">
        <v>32</v>
      </c>
      <c r="E10" s="26" t="s">
        <v>15</v>
      </c>
      <c r="F10" s="183">
        <v>341.65</v>
      </c>
      <c r="G10" s="166" t="s">
        <v>17</v>
      </c>
      <c r="H10" s="192" t="s">
        <v>127</v>
      </c>
      <c r="I10" s="15"/>
    </row>
    <row r="11" spans="2:14" x14ac:dyDescent="0.25">
      <c r="B11" s="173"/>
      <c r="C11" s="25" t="s">
        <v>13</v>
      </c>
      <c r="D11" s="25" t="s">
        <v>32</v>
      </c>
      <c r="E11" s="26" t="s">
        <v>16</v>
      </c>
      <c r="F11" s="184"/>
      <c r="G11" s="167"/>
      <c r="H11" s="165"/>
    </row>
    <row r="12" spans="2:14" x14ac:dyDescent="0.25">
      <c r="B12" s="173"/>
      <c r="C12" s="25">
        <v>1</v>
      </c>
      <c r="D12" s="25" t="s">
        <v>48</v>
      </c>
      <c r="E12" s="27">
        <v>1104</v>
      </c>
      <c r="F12" s="43">
        <v>35.729999999999997</v>
      </c>
      <c r="G12" s="49" t="s">
        <v>17</v>
      </c>
      <c r="H12" s="36" t="s">
        <v>46</v>
      </c>
    </row>
    <row r="13" spans="2:14" ht="16.5" thickBot="1" x14ac:dyDescent="0.3">
      <c r="B13" s="174"/>
      <c r="C13" s="175" t="s">
        <v>113</v>
      </c>
      <c r="D13" s="175"/>
      <c r="E13" s="175"/>
      <c r="F13" s="44">
        <f>F7+F8+F9+F10+F11+F12</f>
        <v>442.88</v>
      </c>
      <c r="G13" s="160"/>
      <c r="H13" s="161"/>
    </row>
    <row r="14" spans="2:14" ht="15" customHeight="1" x14ac:dyDescent="0.25">
      <c r="B14" s="176" t="s">
        <v>114</v>
      </c>
      <c r="C14" s="37" t="s">
        <v>49</v>
      </c>
      <c r="D14" s="38" t="s">
        <v>31</v>
      </c>
      <c r="E14" s="38" t="s">
        <v>56</v>
      </c>
      <c r="F14" s="193">
        <v>448.45</v>
      </c>
      <c r="G14" s="169" t="s">
        <v>23</v>
      </c>
      <c r="H14" s="164" t="s">
        <v>55</v>
      </c>
    </row>
    <row r="15" spans="2:14" x14ac:dyDescent="0.25">
      <c r="B15" s="177"/>
      <c r="C15" s="28" t="s">
        <v>50</v>
      </c>
      <c r="D15" s="29" t="s">
        <v>53</v>
      </c>
      <c r="E15" s="29">
        <v>4130</v>
      </c>
      <c r="F15" s="194"/>
      <c r="G15" s="170"/>
      <c r="H15" s="168"/>
    </row>
    <row r="16" spans="2:14" x14ac:dyDescent="0.25">
      <c r="B16" s="177"/>
      <c r="C16" s="28" t="s">
        <v>51</v>
      </c>
      <c r="D16" s="29" t="s">
        <v>30</v>
      </c>
      <c r="E16" s="29">
        <v>4131</v>
      </c>
      <c r="F16" s="194"/>
      <c r="G16" s="170"/>
      <c r="H16" s="168"/>
    </row>
    <row r="17" spans="2:8" x14ac:dyDescent="0.25">
      <c r="B17" s="177"/>
      <c r="C17" s="28" t="s">
        <v>52</v>
      </c>
      <c r="D17" s="29" t="s">
        <v>29</v>
      </c>
      <c r="E17" s="29">
        <v>4430</v>
      </c>
      <c r="F17" s="194"/>
      <c r="G17" s="170"/>
      <c r="H17" s="168"/>
    </row>
    <row r="18" spans="2:8" x14ac:dyDescent="0.25">
      <c r="B18" s="177"/>
      <c r="C18" s="28">
        <v>43</v>
      </c>
      <c r="D18" s="29" t="s">
        <v>47</v>
      </c>
      <c r="E18" s="29" t="s">
        <v>54</v>
      </c>
      <c r="F18" s="195"/>
      <c r="G18" s="171"/>
      <c r="H18" s="165"/>
    </row>
    <row r="19" spans="2:8" ht="15" customHeight="1" x14ac:dyDescent="0.25">
      <c r="B19" s="177"/>
      <c r="C19" s="28" t="s">
        <v>57</v>
      </c>
      <c r="D19" s="25" t="s">
        <v>59</v>
      </c>
      <c r="E19" s="29" t="s">
        <v>60</v>
      </c>
      <c r="F19" s="183">
        <v>540.34</v>
      </c>
      <c r="G19" s="197" t="s">
        <v>128</v>
      </c>
      <c r="H19" s="192" t="s">
        <v>127</v>
      </c>
    </row>
    <row r="20" spans="2:8" ht="15" customHeight="1" x14ac:dyDescent="0.25">
      <c r="B20" s="177"/>
      <c r="C20" s="28" t="s">
        <v>58</v>
      </c>
      <c r="D20" s="29" t="s">
        <v>10</v>
      </c>
      <c r="E20" s="29">
        <v>4130</v>
      </c>
      <c r="F20" s="196"/>
      <c r="G20" s="166"/>
      <c r="H20" s="168"/>
    </row>
    <row r="21" spans="2:8" ht="15" customHeight="1" x14ac:dyDescent="0.25">
      <c r="B21" s="177"/>
      <c r="C21" s="28">
        <v>62</v>
      </c>
      <c r="D21" s="29" t="s">
        <v>30</v>
      </c>
      <c r="E21" s="29">
        <v>4930</v>
      </c>
      <c r="F21" s="196"/>
      <c r="G21" s="166"/>
      <c r="H21" s="168"/>
    </row>
    <row r="22" spans="2:8" ht="15" customHeight="1" x14ac:dyDescent="0.25">
      <c r="B22" s="177"/>
      <c r="C22" s="28">
        <v>63</v>
      </c>
      <c r="D22" s="29" t="s">
        <v>61</v>
      </c>
      <c r="E22" s="29" t="s">
        <v>62</v>
      </c>
      <c r="F22" s="196"/>
      <c r="G22" s="166"/>
      <c r="H22" s="168"/>
    </row>
    <row r="23" spans="2:8" ht="15" customHeight="1" x14ac:dyDescent="0.25">
      <c r="B23" s="177"/>
      <c r="C23" s="28">
        <v>64</v>
      </c>
      <c r="D23" s="29" t="s">
        <v>61</v>
      </c>
      <c r="E23" s="29" t="s">
        <v>63</v>
      </c>
      <c r="F23" s="184"/>
      <c r="G23" s="167"/>
      <c r="H23" s="165"/>
    </row>
    <row r="24" spans="2:8" ht="17.25" customHeight="1" x14ac:dyDescent="0.25">
      <c r="B24" s="177"/>
      <c r="C24" s="28">
        <v>45.46</v>
      </c>
      <c r="D24" s="29" t="s">
        <v>129</v>
      </c>
      <c r="E24" s="29">
        <v>1111</v>
      </c>
      <c r="F24" s="43">
        <v>30.01</v>
      </c>
      <c r="G24" s="49" t="s">
        <v>17</v>
      </c>
      <c r="H24" s="29" t="s">
        <v>137</v>
      </c>
    </row>
    <row r="25" spans="2:8" ht="20.25" customHeight="1" thickBot="1" x14ac:dyDescent="0.3">
      <c r="B25" s="178"/>
      <c r="C25" s="179" t="s">
        <v>115</v>
      </c>
      <c r="D25" s="179"/>
      <c r="E25" s="179"/>
      <c r="F25" s="42">
        <f>F14+F19+F24</f>
        <v>1018.8</v>
      </c>
      <c r="G25" s="180"/>
      <c r="H25" s="181"/>
    </row>
    <row r="26" spans="2:8" ht="15.75" customHeight="1" x14ac:dyDescent="0.25">
      <c r="B26" s="153" t="s">
        <v>116</v>
      </c>
      <c r="C26" s="38">
        <v>1</v>
      </c>
      <c r="D26" s="32" t="s">
        <v>59</v>
      </c>
      <c r="E26" s="38" t="s">
        <v>71</v>
      </c>
      <c r="F26" s="193">
        <v>1125.6199999999999</v>
      </c>
      <c r="G26" s="198" t="s">
        <v>17</v>
      </c>
      <c r="H26" s="164" t="s">
        <v>64</v>
      </c>
    </row>
    <row r="27" spans="2:8" ht="15.75" customHeight="1" x14ac:dyDescent="0.25">
      <c r="B27" s="154"/>
      <c r="C27" s="29">
        <v>2</v>
      </c>
      <c r="D27" s="29" t="s">
        <v>72</v>
      </c>
      <c r="E27" s="29" t="s">
        <v>73</v>
      </c>
      <c r="F27" s="194"/>
      <c r="G27" s="166"/>
      <c r="H27" s="168"/>
    </row>
    <row r="28" spans="2:8" ht="15.75" customHeight="1" x14ac:dyDescent="0.25">
      <c r="B28" s="154"/>
      <c r="C28" s="29">
        <v>17</v>
      </c>
      <c r="D28" s="29" t="s">
        <v>10</v>
      </c>
      <c r="E28" s="29">
        <v>3111</v>
      </c>
      <c r="F28" s="194"/>
      <c r="G28" s="166"/>
      <c r="H28" s="168"/>
    </row>
    <row r="29" spans="2:8" ht="15.75" customHeight="1" x14ac:dyDescent="0.25">
      <c r="B29" s="154"/>
      <c r="C29" s="25">
        <v>18</v>
      </c>
      <c r="D29" s="25" t="s">
        <v>30</v>
      </c>
      <c r="E29" s="25">
        <v>1104</v>
      </c>
      <c r="F29" s="194"/>
      <c r="G29" s="166"/>
      <c r="H29" s="168"/>
    </row>
    <row r="30" spans="2:8" ht="15.75" customHeight="1" x14ac:dyDescent="0.25">
      <c r="B30" s="154"/>
      <c r="C30" s="29">
        <v>19</v>
      </c>
      <c r="D30" s="29" t="s">
        <v>29</v>
      </c>
      <c r="E30" s="29">
        <v>1414</v>
      </c>
      <c r="F30" s="194"/>
      <c r="G30" s="166"/>
      <c r="H30" s="168"/>
    </row>
    <row r="31" spans="2:8" ht="15.75" customHeight="1" x14ac:dyDescent="0.25">
      <c r="B31" s="154"/>
      <c r="C31" s="29">
        <v>20</v>
      </c>
      <c r="D31" s="29" t="s">
        <v>68</v>
      </c>
      <c r="E31" s="29">
        <v>1421</v>
      </c>
      <c r="F31" s="194"/>
      <c r="G31" s="166"/>
      <c r="H31" s="168"/>
    </row>
    <row r="32" spans="2:8" ht="15.75" customHeight="1" x14ac:dyDescent="0.25">
      <c r="B32" s="154"/>
      <c r="C32" s="29">
        <v>21</v>
      </c>
      <c r="D32" s="29" t="s">
        <v>69</v>
      </c>
      <c r="E32" s="29">
        <v>1107</v>
      </c>
      <c r="F32" s="194"/>
      <c r="G32" s="166"/>
      <c r="H32" s="168"/>
    </row>
    <row r="33" spans="2:8" ht="15.75" customHeight="1" x14ac:dyDescent="0.25">
      <c r="B33" s="154"/>
      <c r="C33" s="33" t="s">
        <v>65</v>
      </c>
      <c r="D33" s="25" t="s">
        <v>70</v>
      </c>
      <c r="E33" s="33">
        <v>1114</v>
      </c>
      <c r="F33" s="194"/>
      <c r="G33" s="166"/>
      <c r="H33" s="168"/>
    </row>
    <row r="34" spans="2:8" ht="15.75" customHeight="1" x14ac:dyDescent="0.25">
      <c r="B34" s="154"/>
      <c r="C34" s="33">
        <v>23</v>
      </c>
      <c r="D34" s="25" t="s">
        <v>74</v>
      </c>
      <c r="E34" s="33" t="s">
        <v>75</v>
      </c>
      <c r="F34" s="194"/>
      <c r="G34" s="166"/>
      <c r="H34" s="168"/>
    </row>
    <row r="35" spans="2:8" ht="15.75" customHeight="1" x14ac:dyDescent="0.25">
      <c r="B35" s="154"/>
      <c r="C35" s="25" t="s">
        <v>66</v>
      </c>
      <c r="D35" s="25" t="s">
        <v>76</v>
      </c>
      <c r="E35" s="25" t="s">
        <v>77</v>
      </c>
      <c r="F35" s="194"/>
      <c r="G35" s="166"/>
      <c r="H35" s="168"/>
    </row>
    <row r="36" spans="2:8" ht="15.75" customHeight="1" x14ac:dyDescent="0.25">
      <c r="B36" s="154"/>
      <c r="C36" s="30" t="s">
        <v>67</v>
      </c>
      <c r="D36" s="30" t="s">
        <v>78</v>
      </c>
      <c r="E36" s="30" t="s">
        <v>79</v>
      </c>
      <c r="F36" s="195"/>
      <c r="G36" s="166"/>
      <c r="H36" s="168"/>
    </row>
    <row r="37" spans="2:8" ht="16.5" customHeight="1" thickBot="1" x14ac:dyDescent="0.3">
      <c r="B37" s="159"/>
      <c r="C37" s="162" t="s">
        <v>117</v>
      </c>
      <c r="D37" s="163"/>
      <c r="E37" s="163"/>
      <c r="F37" s="39">
        <f>F26</f>
        <v>1125.6199999999999</v>
      </c>
      <c r="G37" s="160"/>
      <c r="H37" s="161"/>
    </row>
    <row r="38" spans="2:8" ht="15.75" customHeight="1" x14ac:dyDescent="0.25">
      <c r="B38" s="153" t="s">
        <v>119</v>
      </c>
      <c r="C38" s="40" t="s">
        <v>66</v>
      </c>
      <c r="D38" s="41" t="s">
        <v>31</v>
      </c>
      <c r="E38" s="40" t="s">
        <v>82</v>
      </c>
      <c r="F38" s="193">
        <v>152.5</v>
      </c>
      <c r="G38" s="199" t="s">
        <v>17</v>
      </c>
      <c r="H38" s="164" t="s">
        <v>136</v>
      </c>
    </row>
    <row r="39" spans="2:8" ht="15.75" customHeight="1" x14ac:dyDescent="0.25">
      <c r="B39" s="154"/>
      <c r="C39" s="31" t="s">
        <v>80</v>
      </c>
      <c r="D39" s="31" t="s">
        <v>81</v>
      </c>
      <c r="E39" s="31" t="s">
        <v>83</v>
      </c>
      <c r="F39" s="195"/>
      <c r="G39" s="200"/>
      <c r="H39" s="165"/>
    </row>
    <row r="40" spans="2:8" ht="17.25" customHeight="1" thickBot="1" x14ac:dyDescent="0.3">
      <c r="B40" s="159"/>
      <c r="C40" s="162" t="s">
        <v>118</v>
      </c>
      <c r="D40" s="163"/>
      <c r="E40" s="163"/>
      <c r="F40" s="39">
        <f>F38</f>
        <v>152.5</v>
      </c>
      <c r="G40" s="160"/>
      <c r="H40" s="161"/>
    </row>
    <row r="41" spans="2:8" ht="17.25" customHeight="1" thickBot="1" x14ac:dyDescent="0.3">
      <c r="B41" s="62"/>
      <c r="C41" s="62"/>
      <c r="D41" s="62"/>
      <c r="E41" s="62"/>
      <c r="F41" s="62"/>
      <c r="G41" s="62"/>
      <c r="H41" s="64" t="s">
        <v>134</v>
      </c>
    </row>
    <row r="42" spans="2:8" s="18" customFormat="1" ht="48" thickBot="1" x14ac:dyDescent="0.3">
      <c r="B42" s="63" t="s">
        <v>104</v>
      </c>
      <c r="C42" s="63" t="s">
        <v>105</v>
      </c>
      <c r="D42" s="63" t="s">
        <v>106</v>
      </c>
      <c r="E42" s="63" t="s">
        <v>107</v>
      </c>
      <c r="F42" s="63" t="s">
        <v>108</v>
      </c>
      <c r="G42" s="63" t="s">
        <v>109</v>
      </c>
      <c r="H42" s="24" t="s">
        <v>110</v>
      </c>
    </row>
    <row r="43" spans="2:8" x14ac:dyDescent="0.25">
      <c r="B43" s="154" t="s">
        <v>120</v>
      </c>
      <c r="C43" s="61">
        <v>75</v>
      </c>
      <c r="D43" s="61" t="s">
        <v>84</v>
      </c>
      <c r="E43" s="61" t="s">
        <v>85</v>
      </c>
      <c r="F43" s="147">
        <v>282.24</v>
      </c>
      <c r="G43" s="166" t="s">
        <v>17</v>
      </c>
      <c r="H43" s="168" t="s">
        <v>130</v>
      </c>
    </row>
    <row r="44" spans="2:8" x14ac:dyDescent="0.25">
      <c r="B44" s="154"/>
      <c r="C44" s="30">
        <v>76</v>
      </c>
      <c r="D44" s="29" t="s">
        <v>47</v>
      </c>
      <c r="E44" s="30" t="s">
        <v>86</v>
      </c>
      <c r="F44" s="147"/>
      <c r="G44" s="166"/>
      <c r="H44" s="168"/>
    </row>
    <row r="45" spans="2:8" x14ac:dyDescent="0.25">
      <c r="B45" s="154"/>
      <c r="C45" s="30">
        <v>77</v>
      </c>
      <c r="D45" s="29" t="s">
        <v>31</v>
      </c>
      <c r="E45" s="30" t="s">
        <v>87</v>
      </c>
      <c r="F45" s="147"/>
      <c r="G45" s="166"/>
      <c r="H45" s="168"/>
    </row>
    <row r="46" spans="2:8" x14ac:dyDescent="0.25">
      <c r="B46" s="154"/>
      <c r="C46" s="30">
        <v>78</v>
      </c>
      <c r="D46" s="25" t="s">
        <v>32</v>
      </c>
      <c r="E46" s="30" t="s">
        <v>87</v>
      </c>
      <c r="F46" s="147"/>
      <c r="G46" s="166"/>
      <c r="H46" s="168"/>
    </row>
    <row r="47" spans="2:8" x14ac:dyDescent="0.25">
      <c r="B47" s="154"/>
      <c r="C47" s="30">
        <v>79</v>
      </c>
      <c r="D47" s="29" t="s">
        <v>31</v>
      </c>
      <c r="E47" s="30" t="s">
        <v>88</v>
      </c>
      <c r="F47" s="147"/>
      <c r="G47" s="166"/>
      <c r="H47" s="168"/>
    </row>
    <row r="48" spans="2:8" x14ac:dyDescent="0.25">
      <c r="B48" s="154"/>
      <c r="C48" s="30">
        <v>80</v>
      </c>
      <c r="D48" s="25" t="s">
        <v>32</v>
      </c>
      <c r="E48" s="30" t="s">
        <v>87</v>
      </c>
      <c r="F48" s="148"/>
      <c r="G48" s="167"/>
      <c r="H48" s="165"/>
    </row>
    <row r="49" spans="2:8" ht="18" customHeight="1" thickBot="1" x14ac:dyDescent="0.3">
      <c r="B49" s="159"/>
      <c r="C49" s="162" t="s">
        <v>121</v>
      </c>
      <c r="D49" s="163"/>
      <c r="E49" s="163"/>
      <c r="F49" s="46">
        <f>F43</f>
        <v>282.24</v>
      </c>
      <c r="G49" s="160"/>
      <c r="H49" s="161"/>
    </row>
    <row r="50" spans="2:8" x14ac:dyDescent="0.25">
      <c r="B50" s="153" t="s">
        <v>122</v>
      </c>
      <c r="C50" s="45">
        <v>1</v>
      </c>
      <c r="D50" s="38" t="s">
        <v>47</v>
      </c>
      <c r="E50" s="45" t="s">
        <v>92</v>
      </c>
      <c r="F50" s="146">
        <v>429.07</v>
      </c>
      <c r="G50" s="169" t="s">
        <v>23</v>
      </c>
      <c r="H50" s="164" t="s">
        <v>101</v>
      </c>
    </row>
    <row r="51" spans="2:8" x14ac:dyDescent="0.25">
      <c r="B51" s="154"/>
      <c r="C51" s="30">
        <v>2</v>
      </c>
      <c r="D51" s="25" t="s">
        <v>32</v>
      </c>
      <c r="E51" s="30" t="s">
        <v>92</v>
      </c>
      <c r="F51" s="147"/>
      <c r="G51" s="170"/>
      <c r="H51" s="168"/>
    </row>
    <row r="52" spans="2:8" x14ac:dyDescent="0.25">
      <c r="B52" s="154"/>
      <c r="C52" s="30">
        <v>3</v>
      </c>
      <c r="D52" s="25" t="s">
        <v>10</v>
      </c>
      <c r="E52" s="30">
        <v>5130</v>
      </c>
      <c r="F52" s="147"/>
      <c r="G52" s="170"/>
      <c r="H52" s="168"/>
    </row>
    <row r="53" spans="2:8" x14ac:dyDescent="0.25">
      <c r="B53" s="154"/>
      <c r="C53" s="30">
        <v>4</v>
      </c>
      <c r="D53" s="29" t="s">
        <v>93</v>
      </c>
      <c r="E53" s="30">
        <v>4430</v>
      </c>
      <c r="F53" s="147"/>
      <c r="G53" s="170"/>
      <c r="H53" s="168"/>
    </row>
    <row r="54" spans="2:8" x14ac:dyDescent="0.25">
      <c r="B54" s="154"/>
      <c r="C54" s="30">
        <v>5</v>
      </c>
      <c r="D54" s="25" t="s">
        <v>68</v>
      </c>
      <c r="E54" s="30"/>
      <c r="F54" s="147"/>
      <c r="G54" s="170"/>
      <c r="H54" s="168"/>
    </row>
    <row r="55" spans="2:8" x14ac:dyDescent="0.25">
      <c r="B55" s="154"/>
      <c r="C55" s="25">
        <v>6</v>
      </c>
      <c r="D55" s="25" t="s">
        <v>89</v>
      </c>
      <c r="E55" s="25" t="s">
        <v>91</v>
      </c>
      <c r="F55" s="147"/>
      <c r="G55" s="170"/>
      <c r="H55" s="168"/>
    </row>
    <row r="56" spans="2:8" x14ac:dyDescent="0.25">
      <c r="B56" s="154"/>
      <c r="C56" s="30">
        <v>7</v>
      </c>
      <c r="D56" s="25" t="s">
        <v>78</v>
      </c>
      <c r="E56" s="30" t="s">
        <v>90</v>
      </c>
      <c r="F56" s="148"/>
      <c r="G56" s="171"/>
      <c r="H56" s="165"/>
    </row>
    <row r="57" spans="2:8" ht="18.75" customHeight="1" thickBot="1" x14ac:dyDescent="0.3">
      <c r="B57" s="154"/>
      <c r="C57" s="157" t="s">
        <v>125</v>
      </c>
      <c r="D57" s="158"/>
      <c r="E57" s="158"/>
      <c r="F57" s="47">
        <f>F50</f>
        <v>429.07</v>
      </c>
      <c r="G57" s="155"/>
      <c r="H57" s="156"/>
    </row>
    <row r="58" spans="2:8" x14ac:dyDescent="0.25">
      <c r="B58" s="139" t="s">
        <v>123</v>
      </c>
      <c r="C58" s="32">
        <v>8</v>
      </c>
      <c r="D58" s="32" t="s">
        <v>94</v>
      </c>
      <c r="E58" s="32" t="s">
        <v>99</v>
      </c>
      <c r="F58" s="146">
        <v>251.81</v>
      </c>
      <c r="G58" s="149" t="s">
        <v>23</v>
      </c>
      <c r="H58" s="151" t="s">
        <v>100</v>
      </c>
    </row>
    <row r="59" spans="2:8" x14ac:dyDescent="0.25">
      <c r="B59" s="140"/>
      <c r="C59" s="25">
        <v>10</v>
      </c>
      <c r="D59" s="25" t="s">
        <v>59</v>
      </c>
      <c r="E59" s="25" t="s">
        <v>98</v>
      </c>
      <c r="F59" s="147"/>
      <c r="G59" s="150"/>
      <c r="H59" s="152"/>
    </row>
    <row r="60" spans="2:8" x14ac:dyDescent="0.25">
      <c r="B60" s="140"/>
      <c r="C60" s="25">
        <v>11</v>
      </c>
      <c r="D60" s="25" t="s">
        <v>94</v>
      </c>
      <c r="E60" s="25" t="s">
        <v>97</v>
      </c>
      <c r="F60" s="147"/>
      <c r="G60" s="150"/>
      <c r="H60" s="152"/>
    </row>
    <row r="61" spans="2:8" x14ac:dyDescent="0.25">
      <c r="B61" s="140"/>
      <c r="C61" s="25">
        <v>12</v>
      </c>
      <c r="D61" s="25" t="s">
        <v>95</v>
      </c>
      <c r="E61" s="25" t="s">
        <v>96</v>
      </c>
      <c r="F61" s="148"/>
      <c r="G61" s="150"/>
      <c r="H61" s="152"/>
    </row>
    <row r="62" spans="2:8" ht="30" customHeight="1" x14ac:dyDescent="0.25">
      <c r="B62" s="140"/>
      <c r="C62" s="31">
        <v>17</v>
      </c>
      <c r="D62" s="31" t="s">
        <v>39</v>
      </c>
      <c r="E62" s="31">
        <v>4130</v>
      </c>
      <c r="F62" s="53">
        <v>62.45</v>
      </c>
      <c r="G62" s="48" t="s">
        <v>128</v>
      </c>
      <c r="H62" s="51" t="s">
        <v>64</v>
      </c>
    </row>
    <row r="63" spans="2:8" ht="16.5" customHeight="1" thickBot="1" x14ac:dyDescent="0.3">
      <c r="B63" s="141"/>
      <c r="C63" s="142" t="s">
        <v>124</v>
      </c>
      <c r="D63" s="143"/>
      <c r="E63" s="143"/>
      <c r="F63" s="52">
        <f>F58+F62</f>
        <v>314.26</v>
      </c>
      <c r="G63" s="144"/>
      <c r="H63" s="145"/>
    </row>
    <row r="64" spans="2:8" ht="16.5" customHeight="1" thickBot="1" x14ac:dyDescent="0.3">
      <c r="B64" s="135"/>
      <c r="C64" s="136"/>
      <c r="D64" s="136"/>
      <c r="E64" s="136"/>
      <c r="F64" s="136"/>
      <c r="G64" s="136"/>
      <c r="H64" s="137"/>
    </row>
    <row r="65" spans="2:8" ht="26.25" customHeight="1" thickBot="1" x14ac:dyDescent="0.3">
      <c r="B65" s="189" t="s">
        <v>126</v>
      </c>
      <c r="C65" s="190"/>
      <c r="D65" s="190"/>
      <c r="E65" s="191"/>
      <c r="F65" s="60">
        <f>F13+F25+F37+F40+F49+F57+F63</f>
        <v>3765.37</v>
      </c>
    </row>
    <row r="67" spans="2:8" ht="16.5" thickBot="1" x14ac:dyDescent="0.3">
      <c r="H67" s="50"/>
    </row>
    <row r="68" spans="2:8" ht="18.75" x14ac:dyDescent="0.3">
      <c r="E68" s="54" t="s">
        <v>17</v>
      </c>
      <c r="F68" s="55">
        <f>F7+F8+F9+F10+F12+F19+F24+F26+F38+F43+F62</f>
        <v>2636.04</v>
      </c>
      <c r="G68" s="50"/>
      <c r="H68" s="50"/>
    </row>
    <row r="69" spans="2:8" ht="18.75" x14ac:dyDescent="0.3">
      <c r="E69" s="56" t="s">
        <v>23</v>
      </c>
      <c r="F69" s="57">
        <f>F14+F50+F58</f>
        <v>1129.33</v>
      </c>
      <c r="H69" s="50"/>
    </row>
    <row r="70" spans="2:8" ht="19.5" thickBot="1" x14ac:dyDescent="0.35">
      <c r="E70" s="58" t="s">
        <v>18</v>
      </c>
      <c r="F70" s="59">
        <f>F11</f>
        <v>0</v>
      </c>
    </row>
    <row r="72" spans="2:8" x14ac:dyDescent="0.25">
      <c r="F72" s="50"/>
    </row>
    <row r="75" spans="2:8" x14ac:dyDescent="0.25">
      <c r="B75" s="138" t="s">
        <v>132</v>
      </c>
      <c r="C75" s="138"/>
      <c r="D75" s="138"/>
      <c r="G75" s="138" t="s">
        <v>131</v>
      </c>
      <c r="H75" s="138"/>
    </row>
    <row r="76" spans="2:8" x14ac:dyDescent="0.25">
      <c r="B76" s="134" t="s">
        <v>133</v>
      </c>
      <c r="C76" s="134"/>
      <c r="D76" s="134"/>
    </row>
  </sheetData>
  <mergeCells count="54">
    <mergeCell ref="B1:F1"/>
    <mergeCell ref="B2:F2"/>
    <mergeCell ref="B4:H4"/>
    <mergeCell ref="B65:E65"/>
    <mergeCell ref="H10:H11"/>
    <mergeCell ref="F14:F18"/>
    <mergeCell ref="G14:G18"/>
    <mergeCell ref="H14:H18"/>
    <mergeCell ref="F19:F23"/>
    <mergeCell ref="G19:G23"/>
    <mergeCell ref="H19:H23"/>
    <mergeCell ref="F26:F36"/>
    <mergeCell ref="G26:G36"/>
    <mergeCell ref="H26:H36"/>
    <mergeCell ref="F38:F39"/>
    <mergeCell ref="G38:G39"/>
    <mergeCell ref="B26:B37"/>
    <mergeCell ref="C37:E37"/>
    <mergeCell ref="G37:H37"/>
    <mergeCell ref="B7:B13"/>
    <mergeCell ref="C13:E13"/>
    <mergeCell ref="G13:H13"/>
    <mergeCell ref="B14:B25"/>
    <mergeCell ref="C25:E25"/>
    <mergeCell ref="G25:H25"/>
    <mergeCell ref="G10:G11"/>
    <mergeCell ref="G7:G9"/>
    <mergeCell ref="F10:F11"/>
    <mergeCell ref="B50:B57"/>
    <mergeCell ref="G57:H57"/>
    <mergeCell ref="C57:E57"/>
    <mergeCell ref="B38:B40"/>
    <mergeCell ref="G40:H40"/>
    <mergeCell ref="C40:E40"/>
    <mergeCell ref="B43:B49"/>
    <mergeCell ref="G49:H49"/>
    <mergeCell ref="C49:E49"/>
    <mergeCell ref="H38:H39"/>
    <mergeCell ref="F43:F48"/>
    <mergeCell ref="G43:G48"/>
    <mergeCell ref="H43:H48"/>
    <mergeCell ref="F50:F56"/>
    <mergeCell ref="G50:G56"/>
    <mergeCell ref="H50:H56"/>
    <mergeCell ref="B76:D76"/>
    <mergeCell ref="B64:H64"/>
    <mergeCell ref="G75:H75"/>
    <mergeCell ref="B75:D75"/>
    <mergeCell ref="B58:B63"/>
    <mergeCell ref="C63:E63"/>
    <mergeCell ref="G63:H63"/>
    <mergeCell ref="F58:F61"/>
    <mergeCell ref="G58:G61"/>
    <mergeCell ref="H58:H61"/>
  </mergeCells>
  <phoneticPr fontId="3" type="noConversion"/>
  <pageMargins left="0" right="0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G30" sqref="G30"/>
    </sheetView>
  </sheetViews>
  <sheetFormatPr defaultRowHeight="15" x14ac:dyDescent="0.25"/>
  <cols>
    <col min="2" max="2" width="13.28515625" customWidth="1"/>
    <col min="3" max="3" width="22.28515625" customWidth="1"/>
    <col min="8" max="8" width="25.5703125" customWidth="1"/>
  </cols>
  <sheetData>
    <row r="2" spans="1:8" ht="15.75" x14ac:dyDescent="0.25">
      <c r="A2" s="201" t="s">
        <v>0</v>
      </c>
      <c r="B2" s="201"/>
      <c r="C2" s="201"/>
      <c r="D2" s="201"/>
      <c r="E2" s="201"/>
      <c r="F2" s="201"/>
      <c r="G2" s="201"/>
      <c r="H2" s="201"/>
    </row>
    <row r="3" spans="1:8" ht="15.75" thickBot="1" x14ac:dyDescent="0.3"/>
    <row r="4" spans="1:8" ht="15.75" thickBot="1" x14ac:dyDescent="0.3">
      <c r="A4" s="1" t="s">
        <v>1</v>
      </c>
      <c r="B4" s="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</row>
    <row r="5" spans="1:8" x14ac:dyDescent="0.25">
      <c r="A5" s="202" t="s">
        <v>41</v>
      </c>
      <c r="B5" s="8" t="s">
        <v>9</v>
      </c>
      <c r="C5" s="9">
        <v>50</v>
      </c>
      <c r="D5" s="9" t="s">
        <v>10</v>
      </c>
      <c r="E5" s="9">
        <v>1415</v>
      </c>
      <c r="F5" s="10">
        <v>15.8</v>
      </c>
      <c r="G5" s="204"/>
      <c r="H5" s="206" t="s">
        <v>12</v>
      </c>
    </row>
    <row r="6" spans="1:8" x14ac:dyDescent="0.25">
      <c r="A6" s="202"/>
      <c r="B6" s="7" t="s">
        <v>9</v>
      </c>
      <c r="C6" s="4" t="s">
        <v>11</v>
      </c>
      <c r="D6" s="4" t="s">
        <v>29</v>
      </c>
      <c r="E6" s="4">
        <v>1101</v>
      </c>
      <c r="F6" s="5">
        <v>29.4</v>
      </c>
      <c r="G6" s="204"/>
      <c r="H6" s="207"/>
    </row>
    <row r="7" spans="1:8" x14ac:dyDescent="0.25">
      <c r="A7" s="202"/>
      <c r="B7" s="7" t="s">
        <v>9</v>
      </c>
      <c r="C7" s="4">
        <v>59</v>
      </c>
      <c r="D7" s="4" t="s">
        <v>30</v>
      </c>
      <c r="E7" s="4">
        <v>1414</v>
      </c>
      <c r="F7" s="5">
        <v>20.3</v>
      </c>
      <c r="G7" s="205"/>
      <c r="H7" s="207"/>
    </row>
    <row r="8" spans="1:8" x14ac:dyDescent="0.25">
      <c r="A8" s="202"/>
      <c r="B8" s="7" t="s">
        <v>9</v>
      </c>
      <c r="C8" s="4" t="s">
        <v>14</v>
      </c>
      <c r="D8" s="4" t="s">
        <v>32</v>
      </c>
      <c r="E8" s="6" t="s">
        <v>15</v>
      </c>
      <c r="F8" s="208">
        <v>341.65</v>
      </c>
      <c r="G8" s="4" t="s">
        <v>17</v>
      </c>
      <c r="H8" s="4" t="s">
        <v>19</v>
      </c>
    </row>
    <row r="9" spans="1:8" x14ac:dyDescent="0.25">
      <c r="A9" s="202"/>
      <c r="B9" s="7" t="s">
        <v>9</v>
      </c>
      <c r="C9" s="4" t="s">
        <v>13</v>
      </c>
      <c r="D9" s="4" t="s">
        <v>32</v>
      </c>
      <c r="E9" s="6" t="s">
        <v>16</v>
      </c>
      <c r="F9" s="208"/>
      <c r="G9" s="4" t="s">
        <v>18</v>
      </c>
      <c r="H9" s="4" t="s">
        <v>19</v>
      </c>
    </row>
    <row r="10" spans="1:8" x14ac:dyDescent="0.25">
      <c r="A10" s="202"/>
      <c r="B10" s="7" t="s">
        <v>9</v>
      </c>
      <c r="C10" s="16">
        <v>1</v>
      </c>
      <c r="D10" s="4" t="s">
        <v>48</v>
      </c>
      <c r="E10" s="6">
        <v>1104</v>
      </c>
      <c r="F10" s="17">
        <v>35.729999999999997</v>
      </c>
      <c r="G10" s="4" t="s">
        <v>17</v>
      </c>
      <c r="H10" s="7" t="s">
        <v>46</v>
      </c>
    </row>
    <row r="11" spans="1:8" x14ac:dyDescent="0.25">
      <c r="A11" s="202"/>
      <c r="B11" s="2"/>
      <c r="C11" s="2"/>
      <c r="D11" s="2"/>
      <c r="E11" s="2"/>
      <c r="F11" s="3"/>
      <c r="G11" s="2"/>
      <c r="H11" s="2"/>
    </row>
    <row r="12" spans="1:8" x14ac:dyDescent="0.25">
      <c r="A12" s="202"/>
      <c r="B12" s="211" t="s">
        <v>20</v>
      </c>
      <c r="C12" s="212" t="s">
        <v>21</v>
      </c>
      <c r="D12" s="207" t="s">
        <v>32</v>
      </c>
      <c r="E12" s="207" t="s">
        <v>22</v>
      </c>
      <c r="F12" s="214">
        <v>448.45</v>
      </c>
      <c r="G12" s="207" t="s">
        <v>23</v>
      </c>
      <c r="H12" s="209"/>
    </row>
    <row r="13" spans="1:8" x14ac:dyDescent="0.25">
      <c r="A13" s="202"/>
      <c r="B13" s="211"/>
      <c r="C13" s="212"/>
      <c r="D13" s="207"/>
      <c r="E13" s="207"/>
      <c r="F13" s="214"/>
      <c r="G13" s="207"/>
      <c r="H13" s="210"/>
    </row>
    <row r="14" spans="1:8" x14ac:dyDescent="0.25">
      <c r="A14" s="202"/>
      <c r="B14" s="211" t="s">
        <v>20</v>
      </c>
      <c r="C14" s="212" t="s">
        <v>24</v>
      </c>
      <c r="D14" s="207" t="s">
        <v>31</v>
      </c>
      <c r="E14" s="207" t="s">
        <v>25</v>
      </c>
      <c r="F14" s="208">
        <v>540.34</v>
      </c>
      <c r="G14" s="213" t="s">
        <v>17</v>
      </c>
      <c r="H14" s="209"/>
    </row>
    <row r="15" spans="1:8" x14ac:dyDescent="0.25">
      <c r="A15" s="202"/>
      <c r="B15" s="211"/>
      <c r="C15" s="212"/>
      <c r="D15" s="207"/>
      <c r="E15" s="207"/>
      <c r="F15" s="208"/>
      <c r="G15" s="213"/>
      <c r="H15" s="206"/>
    </row>
    <row r="16" spans="1:8" x14ac:dyDescent="0.25">
      <c r="A16" s="202"/>
      <c r="B16" s="2"/>
      <c r="C16" s="2"/>
      <c r="D16" s="2"/>
      <c r="E16" s="2"/>
      <c r="F16" s="3"/>
      <c r="G16" s="2"/>
      <c r="H16" s="2"/>
    </row>
    <row r="17" spans="1:8" x14ac:dyDescent="0.25">
      <c r="A17" s="202"/>
      <c r="B17" s="211" t="s">
        <v>26</v>
      </c>
      <c r="C17" s="207" t="s">
        <v>27</v>
      </c>
      <c r="D17" s="207" t="s">
        <v>28</v>
      </c>
      <c r="E17" s="207" t="s">
        <v>33</v>
      </c>
      <c r="F17" s="208">
        <v>1125.6199999999999</v>
      </c>
      <c r="G17" s="207" t="s">
        <v>17</v>
      </c>
      <c r="H17" s="207" t="s">
        <v>19</v>
      </c>
    </row>
    <row r="18" spans="1:8" x14ac:dyDescent="0.25">
      <c r="A18" s="202"/>
      <c r="B18" s="211"/>
      <c r="C18" s="207"/>
      <c r="D18" s="207"/>
      <c r="E18" s="207"/>
      <c r="F18" s="208"/>
      <c r="G18" s="207"/>
      <c r="H18" s="207"/>
    </row>
    <row r="19" spans="1:8" x14ac:dyDescent="0.25">
      <c r="A19" s="202"/>
      <c r="B19" s="211"/>
      <c r="C19" s="207"/>
      <c r="D19" s="207"/>
      <c r="E19" s="207"/>
      <c r="F19" s="208"/>
      <c r="G19" s="207"/>
      <c r="H19" s="207"/>
    </row>
    <row r="20" spans="1:8" x14ac:dyDescent="0.25">
      <c r="A20" s="202"/>
      <c r="B20" s="2"/>
      <c r="C20" s="2"/>
      <c r="D20" s="2"/>
      <c r="E20" s="2"/>
      <c r="F20" s="3"/>
      <c r="G20" s="2"/>
      <c r="H20" s="2"/>
    </row>
    <row r="21" spans="1:8" x14ac:dyDescent="0.25">
      <c r="A21" s="202"/>
      <c r="B21" s="211" t="s">
        <v>42</v>
      </c>
      <c r="C21" s="207" t="s">
        <v>34</v>
      </c>
      <c r="D21" s="207" t="s">
        <v>28</v>
      </c>
      <c r="E21" s="207" t="s">
        <v>33</v>
      </c>
      <c r="F21" s="208">
        <v>152.5</v>
      </c>
      <c r="G21" s="207" t="s">
        <v>17</v>
      </c>
      <c r="H21" s="207" t="s">
        <v>19</v>
      </c>
    </row>
    <row r="22" spans="1:8" x14ac:dyDescent="0.25">
      <c r="A22" s="202"/>
      <c r="B22" s="211"/>
      <c r="C22" s="207"/>
      <c r="D22" s="207"/>
      <c r="E22" s="207"/>
      <c r="F22" s="208"/>
      <c r="G22" s="207"/>
      <c r="H22" s="207"/>
    </row>
    <row r="23" spans="1:8" x14ac:dyDescent="0.25">
      <c r="A23" s="202"/>
      <c r="B23" s="211"/>
      <c r="C23" s="207"/>
      <c r="D23" s="207"/>
      <c r="E23" s="207"/>
      <c r="F23" s="208"/>
      <c r="G23" s="207"/>
      <c r="H23" s="207"/>
    </row>
    <row r="24" spans="1:8" x14ac:dyDescent="0.25">
      <c r="A24" s="202"/>
      <c r="C24" s="2"/>
      <c r="D24" s="2"/>
      <c r="E24" s="2"/>
      <c r="F24" s="3"/>
      <c r="G24" s="2"/>
      <c r="H24" s="2"/>
    </row>
    <row r="25" spans="1:8" x14ac:dyDescent="0.25">
      <c r="A25" s="202"/>
      <c r="B25" s="7" t="s">
        <v>43</v>
      </c>
      <c r="C25" s="215" t="s">
        <v>35</v>
      </c>
      <c r="D25" s="215"/>
      <c r="E25" s="215"/>
      <c r="F25" s="5" t="s">
        <v>36</v>
      </c>
      <c r="G25" s="4" t="s">
        <v>17</v>
      </c>
      <c r="H25" s="4" t="s">
        <v>19</v>
      </c>
    </row>
    <row r="26" spans="1:8" x14ac:dyDescent="0.25">
      <c r="A26" s="202"/>
      <c r="B26" s="2"/>
      <c r="C26" s="2"/>
      <c r="D26" s="2"/>
      <c r="E26" s="2"/>
      <c r="F26" s="3"/>
      <c r="G26" s="2"/>
      <c r="H26" s="2"/>
    </row>
    <row r="27" spans="1:8" x14ac:dyDescent="0.25">
      <c r="A27" s="202"/>
      <c r="B27" s="7" t="s">
        <v>44</v>
      </c>
      <c r="C27" s="4" t="s">
        <v>37</v>
      </c>
      <c r="D27" s="4" t="s">
        <v>31</v>
      </c>
      <c r="E27" s="4">
        <v>4430</v>
      </c>
      <c r="F27" s="4">
        <v>429.07</v>
      </c>
      <c r="G27" s="4" t="s">
        <v>23</v>
      </c>
      <c r="H27" s="4" t="s">
        <v>19</v>
      </c>
    </row>
    <row r="28" spans="1:8" x14ac:dyDescent="0.25">
      <c r="A28" s="202"/>
      <c r="B28" s="2"/>
      <c r="C28" s="2"/>
      <c r="D28" s="2"/>
      <c r="E28" s="2"/>
      <c r="F28" s="2"/>
      <c r="G28" s="2"/>
      <c r="H28" s="2"/>
    </row>
    <row r="29" spans="1:8" x14ac:dyDescent="0.25">
      <c r="A29" s="202"/>
      <c r="B29" s="7" t="s">
        <v>45</v>
      </c>
      <c r="C29" s="4" t="s">
        <v>38</v>
      </c>
      <c r="D29" s="4"/>
      <c r="E29" s="4"/>
      <c r="F29" s="4">
        <v>251.81</v>
      </c>
      <c r="G29" s="4" t="s">
        <v>23</v>
      </c>
      <c r="H29" s="4" t="s">
        <v>19</v>
      </c>
    </row>
    <row r="30" spans="1:8" ht="15.75" thickBot="1" x14ac:dyDescent="0.3">
      <c r="A30" s="202"/>
      <c r="B30" s="7" t="s">
        <v>45</v>
      </c>
      <c r="C30" s="13">
        <v>17</v>
      </c>
      <c r="D30" s="13" t="s">
        <v>39</v>
      </c>
      <c r="E30" s="13">
        <v>4130</v>
      </c>
      <c r="F30" s="13">
        <v>62.45</v>
      </c>
      <c r="G30" s="4" t="s">
        <v>17</v>
      </c>
      <c r="H30" s="4" t="s">
        <v>19</v>
      </c>
    </row>
    <row r="31" spans="1:8" ht="15.75" thickBot="1" x14ac:dyDescent="0.3">
      <c r="A31" s="203"/>
      <c r="B31" s="216" t="s">
        <v>40</v>
      </c>
      <c r="C31" s="217"/>
      <c r="D31" s="217"/>
      <c r="E31" s="218"/>
      <c r="F31" s="14">
        <f>SUM(F5:F30)</f>
        <v>3453.12</v>
      </c>
    </row>
  </sheetData>
  <mergeCells count="35">
    <mergeCell ref="H17:H19"/>
    <mergeCell ref="B21:B23"/>
    <mergeCell ref="C21:C23"/>
    <mergeCell ref="D21:D23"/>
    <mergeCell ref="E21:E23"/>
    <mergeCell ref="F21:F23"/>
    <mergeCell ref="G21:G23"/>
    <mergeCell ref="H21:H23"/>
    <mergeCell ref="B17:B19"/>
    <mergeCell ref="C17:C19"/>
    <mergeCell ref="D17:D19"/>
    <mergeCell ref="E17:E19"/>
    <mergeCell ref="F17:F19"/>
    <mergeCell ref="G17:G19"/>
    <mergeCell ref="E12:E13"/>
    <mergeCell ref="F12:F13"/>
    <mergeCell ref="G12:G13"/>
    <mergeCell ref="C25:E25"/>
    <mergeCell ref="B31:E31"/>
    <mergeCell ref="A2:H2"/>
    <mergeCell ref="A5:A31"/>
    <mergeCell ref="G5:G7"/>
    <mergeCell ref="H5:H7"/>
    <mergeCell ref="F8:F9"/>
    <mergeCell ref="H12:H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view="pageLayout" topLeftCell="A105" zoomScaleNormal="100" workbookViewId="0">
      <selection activeCell="H117" sqref="H117"/>
    </sheetView>
  </sheetViews>
  <sheetFormatPr defaultRowHeight="15.75" x14ac:dyDescent="0.25"/>
  <cols>
    <col min="1" max="1" width="3.85546875" customWidth="1"/>
    <col min="2" max="2" width="21" style="23" customWidth="1"/>
    <col min="3" max="3" width="11.42578125" style="23" customWidth="1"/>
    <col min="4" max="4" width="11.140625" style="23" customWidth="1"/>
    <col min="5" max="5" width="15.7109375" style="23" customWidth="1"/>
    <col min="6" max="6" width="13.140625" style="23" customWidth="1"/>
    <col min="7" max="7" width="21.5703125" style="23" customWidth="1"/>
    <col min="8" max="8" width="60.5703125" style="23" customWidth="1"/>
  </cols>
  <sheetData>
    <row r="1" spans="1:14" x14ac:dyDescent="0.25">
      <c r="B1" s="185" t="s">
        <v>140</v>
      </c>
      <c r="C1" s="185"/>
      <c r="D1" s="185"/>
      <c r="E1" s="185"/>
      <c r="F1" s="185"/>
      <c r="G1" s="22"/>
      <c r="H1" s="22"/>
      <c r="I1" s="19"/>
      <c r="J1" s="19"/>
      <c r="K1" s="19"/>
      <c r="L1" s="19"/>
      <c r="M1" s="19"/>
      <c r="N1" s="19"/>
    </row>
    <row r="2" spans="1:14" x14ac:dyDescent="0.25">
      <c r="B2" s="185" t="s">
        <v>141</v>
      </c>
      <c r="C2" s="185"/>
      <c r="D2" s="185"/>
      <c r="E2" s="185"/>
      <c r="F2" s="185"/>
      <c r="G2" s="22"/>
      <c r="H2" s="22"/>
      <c r="I2" s="19"/>
      <c r="J2" s="19"/>
      <c r="K2" s="19"/>
      <c r="L2" s="19"/>
      <c r="M2" s="19"/>
      <c r="N2" s="19"/>
    </row>
    <row r="3" spans="1:14" ht="16.5" thickBot="1" x14ac:dyDescent="0.3"/>
    <row r="4" spans="1:14" s="20" customFormat="1" ht="24.75" customHeight="1" thickBot="1" x14ac:dyDescent="0.3">
      <c r="B4" s="254" t="s">
        <v>142</v>
      </c>
      <c r="C4" s="255"/>
      <c r="D4" s="255"/>
      <c r="E4" s="255"/>
      <c r="F4" s="255"/>
      <c r="G4" s="255"/>
      <c r="H4" s="256"/>
      <c r="I4" s="21"/>
      <c r="J4" s="21"/>
      <c r="K4" s="21"/>
      <c r="L4" s="21"/>
      <c r="M4" s="21"/>
    </row>
    <row r="5" spans="1:14" ht="16.5" thickBot="1" x14ac:dyDescent="0.3">
      <c r="B5" s="78"/>
      <c r="C5" s="78"/>
      <c r="D5" s="78"/>
      <c r="E5" s="78"/>
      <c r="F5" s="78"/>
      <c r="G5" s="78"/>
      <c r="H5" s="80"/>
    </row>
    <row r="6" spans="1:14" s="18" customFormat="1" ht="31.5" x14ac:dyDescent="0.25">
      <c r="A6" s="79"/>
      <c r="B6" s="105" t="s">
        <v>104</v>
      </c>
      <c r="C6" s="106" t="s">
        <v>105</v>
      </c>
      <c r="D6" s="106" t="s">
        <v>106</v>
      </c>
      <c r="E6" s="106" t="s">
        <v>107</v>
      </c>
      <c r="F6" s="106" t="s">
        <v>108</v>
      </c>
      <c r="G6" s="106" t="s">
        <v>109</v>
      </c>
      <c r="H6" s="107" t="s">
        <v>110</v>
      </c>
    </row>
    <row r="7" spans="1:14" s="104" customFormat="1" ht="13.5" customHeight="1" thickBot="1" x14ac:dyDescent="0.3">
      <c r="A7" s="103"/>
      <c r="B7" s="108">
        <v>1</v>
      </c>
      <c r="C7" s="109">
        <v>2</v>
      </c>
      <c r="D7" s="109">
        <v>3</v>
      </c>
      <c r="E7" s="109">
        <v>4</v>
      </c>
      <c r="F7" s="109">
        <v>5</v>
      </c>
      <c r="G7" s="109">
        <v>6</v>
      </c>
      <c r="H7" s="110">
        <v>7</v>
      </c>
    </row>
    <row r="8" spans="1:14" ht="16.5" customHeight="1" x14ac:dyDescent="0.25">
      <c r="A8" s="77"/>
      <c r="B8" s="257" t="s">
        <v>147</v>
      </c>
      <c r="C8" s="32">
        <v>16</v>
      </c>
      <c r="D8" s="111" t="s">
        <v>143</v>
      </c>
      <c r="E8" s="32">
        <v>1415</v>
      </c>
      <c r="F8" s="112">
        <v>37.020000000000003</v>
      </c>
      <c r="G8" s="38" t="s">
        <v>190</v>
      </c>
      <c r="H8" s="95" t="s">
        <v>192</v>
      </c>
    </row>
    <row r="9" spans="1:14" ht="16.5" customHeight="1" x14ac:dyDescent="0.25">
      <c r="A9" s="77"/>
      <c r="B9" s="258"/>
      <c r="C9" s="25">
        <v>165</v>
      </c>
      <c r="D9" s="27" t="s">
        <v>144</v>
      </c>
      <c r="E9" s="25">
        <v>1101</v>
      </c>
      <c r="F9" s="82">
        <v>37.75</v>
      </c>
      <c r="G9" s="102" t="s">
        <v>23</v>
      </c>
      <c r="H9" s="96" t="s">
        <v>193</v>
      </c>
    </row>
    <row r="10" spans="1:14" ht="16.5" customHeight="1" x14ac:dyDescent="0.25">
      <c r="A10" s="77"/>
      <c r="B10" s="258"/>
      <c r="C10" s="259">
        <v>173</v>
      </c>
      <c r="D10" s="27" t="s">
        <v>145</v>
      </c>
      <c r="E10" s="25">
        <v>1101</v>
      </c>
      <c r="F10" s="82">
        <v>21.03</v>
      </c>
      <c r="G10" s="242" t="s">
        <v>18</v>
      </c>
      <c r="H10" s="260" t="s">
        <v>194</v>
      </c>
    </row>
    <row r="11" spans="1:14" ht="16.5" customHeight="1" x14ac:dyDescent="0.25">
      <c r="A11" s="77"/>
      <c r="B11" s="258"/>
      <c r="C11" s="259"/>
      <c r="D11" s="27" t="s">
        <v>143</v>
      </c>
      <c r="E11" s="25">
        <v>1416</v>
      </c>
      <c r="F11" s="71">
        <v>23.69</v>
      </c>
      <c r="G11" s="221"/>
      <c r="H11" s="261"/>
      <c r="I11" s="15"/>
    </row>
    <row r="12" spans="1:14" ht="16.5" customHeight="1" thickBot="1" x14ac:dyDescent="0.3">
      <c r="A12" s="77"/>
      <c r="B12" s="271"/>
      <c r="C12" s="270" t="s">
        <v>146</v>
      </c>
      <c r="D12" s="270"/>
      <c r="E12" s="270"/>
      <c r="F12" s="269">
        <f>F8+F9+F10+F11</f>
        <v>119.49000000000001</v>
      </c>
      <c r="G12" s="267"/>
      <c r="H12" s="268"/>
    </row>
    <row r="13" spans="1:14" ht="24.75" customHeight="1" thickBot="1" x14ac:dyDescent="0.3">
      <c r="A13" s="77"/>
      <c r="B13" s="247" t="s">
        <v>148</v>
      </c>
      <c r="C13" s="74">
        <v>22</v>
      </c>
      <c r="D13" s="99" t="s">
        <v>145</v>
      </c>
      <c r="E13" s="98">
        <v>1106</v>
      </c>
      <c r="F13" s="73">
        <v>2.1</v>
      </c>
      <c r="G13" s="98" t="s">
        <v>18</v>
      </c>
      <c r="H13" s="266" t="s">
        <v>195</v>
      </c>
    </row>
    <row r="14" spans="1:14" ht="18" customHeight="1" thickBot="1" x14ac:dyDescent="0.3">
      <c r="A14" s="77"/>
      <c r="B14" s="271"/>
      <c r="C14" s="275" t="s">
        <v>149</v>
      </c>
      <c r="D14" s="275"/>
      <c r="E14" s="275"/>
      <c r="F14" s="274">
        <v>2.1</v>
      </c>
      <c r="G14" s="272"/>
      <c r="H14" s="273"/>
    </row>
    <row r="15" spans="1:14" ht="16.5" customHeight="1" x14ac:dyDescent="0.25">
      <c r="A15" s="77"/>
      <c r="B15" s="243" t="s">
        <v>150</v>
      </c>
      <c r="C15" s="220">
        <v>1</v>
      </c>
      <c r="D15" s="99" t="s">
        <v>145</v>
      </c>
      <c r="E15" s="98">
        <v>1101</v>
      </c>
      <c r="F15" s="73">
        <v>14.49</v>
      </c>
      <c r="G15" s="220" t="s">
        <v>23</v>
      </c>
      <c r="H15" s="223" t="s">
        <v>196</v>
      </c>
    </row>
    <row r="16" spans="1:14" ht="16.5" customHeight="1" x14ac:dyDescent="0.25">
      <c r="A16" s="77"/>
      <c r="B16" s="243"/>
      <c r="C16" s="220"/>
      <c r="D16" s="83" t="s">
        <v>143</v>
      </c>
      <c r="E16" s="102">
        <v>1413</v>
      </c>
      <c r="F16" s="72">
        <v>7.05</v>
      </c>
      <c r="G16" s="220"/>
      <c r="H16" s="223"/>
    </row>
    <row r="17" spans="1:9" ht="16.5" customHeight="1" x14ac:dyDescent="0.25">
      <c r="A17" s="77"/>
      <c r="B17" s="243"/>
      <c r="C17" s="220"/>
      <c r="D17" s="100" t="s">
        <v>151</v>
      </c>
      <c r="E17" s="102">
        <v>1413</v>
      </c>
      <c r="F17" s="72">
        <v>40.630000000000003</v>
      </c>
      <c r="G17" s="220"/>
      <c r="H17" s="223"/>
    </row>
    <row r="18" spans="1:9" ht="16.5" customHeight="1" x14ac:dyDescent="0.25">
      <c r="A18" s="77"/>
      <c r="B18" s="243"/>
      <c r="C18" s="220"/>
      <c r="D18" s="27" t="s">
        <v>152</v>
      </c>
      <c r="E18" s="102">
        <v>3255</v>
      </c>
      <c r="F18" s="71">
        <v>1.59</v>
      </c>
      <c r="G18" s="220"/>
      <c r="H18" s="223"/>
    </row>
    <row r="19" spans="1:9" ht="16.5" customHeight="1" x14ac:dyDescent="0.25">
      <c r="A19" s="77"/>
      <c r="B19" s="243"/>
      <c r="C19" s="220"/>
      <c r="D19" s="100" t="s">
        <v>153</v>
      </c>
      <c r="E19" s="102">
        <v>4211</v>
      </c>
      <c r="F19" s="71">
        <v>1.06</v>
      </c>
      <c r="G19" s="220"/>
      <c r="H19" s="223"/>
    </row>
    <row r="20" spans="1:9" ht="16.5" customHeight="1" x14ac:dyDescent="0.25">
      <c r="A20" s="77"/>
      <c r="B20" s="243"/>
      <c r="C20" s="221"/>
      <c r="D20" s="100" t="s">
        <v>154</v>
      </c>
      <c r="E20" s="102">
        <v>4211</v>
      </c>
      <c r="F20" s="71">
        <v>2.0499999999999998</v>
      </c>
      <c r="G20" s="220"/>
      <c r="H20" s="223"/>
      <c r="I20" s="77"/>
    </row>
    <row r="21" spans="1:9" ht="16.5" customHeight="1" x14ac:dyDescent="0.25">
      <c r="A21" s="77"/>
      <c r="B21" s="243"/>
      <c r="C21" s="242">
        <v>2</v>
      </c>
      <c r="D21" s="100" t="s">
        <v>145</v>
      </c>
      <c r="E21" s="102">
        <v>1413</v>
      </c>
      <c r="F21" s="71">
        <v>20.52</v>
      </c>
      <c r="G21" s="220"/>
      <c r="H21" s="223"/>
      <c r="I21" s="77"/>
    </row>
    <row r="22" spans="1:9" ht="16.5" customHeight="1" x14ac:dyDescent="0.25">
      <c r="A22" s="77"/>
      <c r="B22" s="243"/>
      <c r="C22" s="220"/>
      <c r="D22" s="100" t="s">
        <v>143</v>
      </c>
      <c r="E22" s="102">
        <v>3254</v>
      </c>
      <c r="F22" s="71">
        <v>21.38</v>
      </c>
      <c r="G22" s="220"/>
      <c r="H22" s="223"/>
      <c r="I22" s="77"/>
    </row>
    <row r="23" spans="1:9" ht="16.5" customHeight="1" x14ac:dyDescent="0.25">
      <c r="A23" s="77"/>
      <c r="B23" s="243"/>
      <c r="C23" s="220"/>
      <c r="D23" s="100" t="s">
        <v>151</v>
      </c>
      <c r="E23" s="102">
        <v>3254</v>
      </c>
      <c r="F23" s="71">
        <v>9.2100000000000009</v>
      </c>
      <c r="G23" s="220"/>
      <c r="H23" s="223"/>
      <c r="I23" s="77"/>
    </row>
    <row r="24" spans="1:9" ht="16.5" customHeight="1" x14ac:dyDescent="0.25">
      <c r="A24" s="77"/>
      <c r="B24" s="243"/>
      <c r="C24" s="220"/>
      <c r="D24" s="100" t="s">
        <v>152</v>
      </c>
      <c r="E24" s="102">
        <v>3254</v>
      </c>
      <c r="F24" s="71">
        <v>11.28</v>
      </c>
      <c r="G24" s="220"/>
      <c r="H24" s="223"/>
      <c r="I24" s="77"/>
    </row>
    <row r="25" spans="1:9" ht="16.5" customHeight="1" x14ac:dyDescent="0.25">
      <c r="A25" s="77"/>
      <c r="B25" s="243"/>
      <c r="C25" s="220"/>
      <c r="D25" s="100" t="s">
        <v>153</v>
      </c>
      <c r="E25" s="102">
        <v>6301</v>
      </c>
      <c r="F25" s="71">
        <v>0.34</v>
      </c>
      <c r="G25" s="220"/>
      <c r="H25" s="223"/>
      <c r="I25" s="77"/>
    </row>
    <row r="26" spans="1:9" ht="16.5" customHeight="1" x14ac:dyDescent="0.25">
      <c r="A26" s="77"/>
      <c r="B26" s="243"/>
      <c r="C26" s="220"/>
      <c r="D26" s="100" t="s">
        <v>154</v>
      </c>
      <c r="E26" s="102">
        <v>6301</v>
      </c>
      <c r="F26" s="71">
        <v>1.34</v>
      </c>
      <c r="G26" s="220"/>
      <c r="H26" s="223"/>
      <c r="I26" s="77"/>
    </row>
    <row r="27" spans="1:9" ht="16.5" customHeight="1" x14ac:dyDescent="0.25">
      <c r="A27" s="77"/>
      <c r="B27" s="243"/>
      <c r="C27" s="221"/>
      <c r="D27" s="100" t="s">
        <v>155</v>
      </c>
      <c r="E27" s="102">
        <v>6301</v>
      </c>
      <c r="F27" s="71">
        <v>0.51</v>
      </c>
      <c r="G27" s="220"/>
      <c r="H27" s="223"/>
      <c r="I27" s="77"/>
    </row>
    <row r="28" spans="1:9" ht="16.5" customHeight="1" x14ac:dyDescent="0.25">
      <c r="A28" s="77"/>
      <c r="B28" s="243"/>
      <c r="C28" s="251" t="s">
        <v>156</v>
      </c>
      <c r="D28" s="100" t="s">
        <v>145</v>
      </c>
      <c r="E28" s="100" t="s">
        <v>160</v>
      </c>
      <c r="F28" s="71">
        <v>19.77</v>
      </c>
      <c r="G28" s="220"/>
      <c r="H28" s="223"/>
      <c r="I28" s="77"/>
    </row>
    <row r="29" spans="1:9" ht="16.5" customHeight="1" x14ac:dyDescent="0.25">
      <c r="A29" s="77"/>
      <c r="B29" s="243"/>
      <c r="C29" s="250"/>
      <c r="D29" s="100" t="s">
        <v>143</v>
      </c>
      <c r="E29" s="100" t="s">
        <v>161</v>
      </c>
      <c r="F29" s="71">
        <v>43.31</v>
      </c>
      <c r="G29" s="220"/>
      <c r="H29" s="223"/>
      <c r="I29" s="77"/>
    </row>
    <row r="30" spans="1:9" ht="16.5" customHeight="1" x14ac:dyDescent="0.25">
      <c r="A30" s="77"/>
      <c r="B30" s="243"/>
      <c r="C30" s="251" t="s">
        <v>157</v>
      </c>
      <c r="D30" s="100" t="s">
        <v>145</v>
      </c>
      <c r="E30" s="100" t="s">
        <v>160</v>
      </c>
      <c r="F30" s="71">
        <v>33.590000000000003</v>
      </c>
      <c r="G30" s="220"/>
      <c r="H30" s="223"/>
      <c r="I30" s="77"/>
    </row>
    <row r="31" spans="1:9" ht="16.5" customHeight="1" x14ac:dyDescent="0.25">
      <c r="A31" s="77"/>
      <c r="B31" s="243"/>
      <c r="C31" s="249"/>
      <c r="D31" s="100" t="s">
        <v>143</v>
      </c>
      <c r="E31" s="100" t="s">
        <v>161</v>
      </c>
      <c r="F31" s="71">
        <v>7.12</v>
      </c>
      <c r="G31" s="220"/>
      <c r="H31" s="223"/>
      <c r="I31" s="77"/>
    </row>
    <row r="32" spans="1:9" ht="16.5" customHeight="1" x14ac:dyDescent="0.25">
      <c r="A32" s="77"/>
      <c r="B32" s="243"/>
      <c r="C32" s="250"/>
      <c r="D32" s="100" t="s">
        <v>151</v>
      </c>
      <c r="E32" s="100" t="s">
        <v>162</v>
      </c>
      <c r="F32" s="71">
        <v>1.64</v>
      </c>
      <c r="G32" s="220"/>
      <c r="H32" s="223"/>
      <c r="I32" s="77"/>
    </row>
    <row r="33" spans="1:9" ht="16.5" customHeight="1" x14ac:dyDescent="0.25">
      <c r="A33" s="77"/>
      <c r="B33" s="243"/>
      <c r="C33" s="251" t="s">
        <v>158</v>
      </c>
      <c r="D33" s="100" t="s">
        <v>145</v>
      </c>
      <c r="E33" s="100" t="s">
        <v>160</v>
      </c>
      <c r="F33" s="71">
        <v>3.93</v>
      </c>
      <c r="G33" s="220"/>
      <c r="H33" s="223"/>
      <c r="I33" s="77"/>
    </row>
    <row r="34" spans="1:9" ht="16.5" customHeight="1" thickBot="1" x14ac:dyDescent="0.3">
      <c r="A34" s="77"/>
      <c r="B34" s="227"/>
      <c r="C34" s="252"/>
      <c r="D34" s="113" t="s">
        <v>143</v>
      </c>
      <c r="E34" s="113" t="s">
        <v>163</v>
      </c>
      <c r="F34" s="114">
        <v>46.26</v>
      </c>
      <c r="G34" s="245"/>
      <c r="H34" s="253"/>
      <c r="I34" s="77"/>
    </row>
    <row r="35" spans="1:9" s="18" customFormat="1" ht="31.5" x14ac:dyDescent="0.25">
      <c r="A35" s="79"/>
      <c r="B35" s="105" t="s">
        <v>104</v>
      </c>
      <c r="C35" s="106" t="s">
        <v>105</v>
      </c>
      <c r="D35" s="106" t="s">
        <v>106</v>
      </c>
      <c r="E35" s="106" t="s">
        <v>107</v>
      </c>
      <c r="F35" s="106" t="s">
        <v>108</v>
      </c>
      <c r="G35" s="106" t="s">
        <v>109</v>
      </c>
      <c r="H35" s="107" t="s">
        <v>110</v>
      </c>
    </row>
    <row r="36" spans="1:9" s="104" customFormat="1" ht="15" customHeight="1" thickBot="1" x14ac:dyDescent="0.3">
      <c r="A36" s="103"/>
      <c r="B36" s="108">
        <v>1</v>
      </c>
      <c r="C36" s="109">
        <v>2</v>
      </c>
      <c r="D36" s="109">
        <v>3</v>
      </c>
      <c r="E36" s="109">
        <v>4</v>
      </c>
      <c r="F36" s="109">
        <v>5</v>
      </c>
      <c r="G36" s="109">
        <v>6</v>
      </c>
      <c r="H36" s="115">
        <v>7</v>
      </c>
    </row>
    <row r="37" spans="1:9" ht="16.5" customHeight="1" x14ac:dyDescent="0.25">
      <c r="A37" s="77"/>
      <c r="B37" s="225" t="s">
        <v>150</v>
      </c>
      <c r="C37" s="248" t="s">
        <v>159</v>
      </c>
      <c r="D37" s="116" t="s">
        <v>145</v>
      </c>
      <c r="E37" s="116" t="s">
        <v>160</v>
      </c>
      <c r="F37" s="117">
        <v>27.04</v>
      </c>
      <c r="G37" s="246" t="s">
        <v>23</v>
      </c>
      <c r="H37" s="164" t="s">
        <v>197</v>
      </c>
      <c r="I37" s="77"/>
    </row>
    <row r="38" spans="1:9" ht="16.5" customHeight="1" x14ac:dyDescent="0.25">
      <c r="A38" s="77"/>
      <c r="B38" s="226"/>
      <c r="C38" s="249"/>
      <c r="D38" s="100" t="s">
        <v>143</v>
      </c>
      <c r="E38" s="100" t="s">
        <v>161</v>
      </c>
      <c r="F38" s="43">
        <v>2.06</v>
      </c>
      <c r="G38" s="240"/>
      <c r="H38" s="168"/>
      <c r="I38" s="77"/>
    </row>
    <row r="39" spans="1:9" ht="16.5" customHeight="1" x14ac:dyDescent="0.25">
      <c r="A39" s="77"/>
      <c r="B39" s="226"/>
      <c r="C39" s="250"/>
      <c r="D39" s="100" t="s">
        <v>151</v>
      </c>
      <c r="E39" s="100" t="s">
        <v>161</v>
      </c>
      <c r="F39" s="43">
        <v>6.78</v>
      </c>
      <c r="G39" s="240"/>
      <c r="H39" s="168"/>
      <c r="I39" s="77"/>
    </row>
    <row r="40" spans="1:9" ht="17.25" customHeight="1" x14ac:dyDescent="0.25">
      <c r="A40" s="77"/>
      <c r="B40" s="226"/>
      <c r="C40" s="251" t="s">
        <v>164</v>
      </c>
      <c r="D40" s="100" t="s">
        <v>145</v>
      </c>
      <c r="E40" s="100" t="s">
        <v>160</v>
      </c>
      <c r="F40" s="43">
        <v>16.32</v>
      </c>
      <c r="G40" s="240"/>
      <c r="H40" s="168"/>
      <c r="I40" s="77"/>
    </row>
    <row r="41" spans="1:9" ht="17.25" customHeight="1" x14ac:dyDescent="0.25">
      <c r="A41" s="77"/>
      <c r="B41" s="226"/>
      <c r="C41" s="250"/>
      <c r="D41" s="100" t="s">
        <v>143</v>
      </c>
      <c r="E41" s="100" t="s">
        <v>161</v>
      </c>
      <c r="F41" s="43">
        <v>0.66</v>
      </c>
      <c r="G41" s="240"/>
      <c r="H41" s="168"/>
      <c r="I41" s="77"/>
    </row>
    <row r="42" spans="1:9" ht="17.25" customHeight="1" x14ac:dyDescent="0.25">
      <c r="A42" s="77"/>
      <c r="B42" s="226"/>
      <c r="C42" s="251" t="s">
        <v>165</v>
      </c>
      <c r="D42" s="100" t="s">
        <v>145</v>
      </c>
      <c r="E42" s="100" t="s">
        <v>160</v>
      </c>
      <c r="F42" s="43">
        <v>26.14</v>
      </c>
      <c r="G42" s="240"/>
      <c r="H42" s="168"/>
      <c r="I42" s="77"/>
    </row>
    <row r="43" spans="1:9" ht="17.25" customHeight="1" x14ac:dyDescent="0.25">
      <c r="A43" s="77"/>
      <c r="B43" s="226"/>
      <c r="C43" s="250"/>
      <c r="D43" s="100" t="s">
        <v>143</v>
      </c>
      <c r="E43" s="100" t="s">
        <v>161</v>
      </c>
      <c r="F43" s="43">
        <v>11.52</v>
      </c>
      <c r="G43" s="240"/>
      <c r="H43" s="168"/>
      <c r="I43" s="77"/>
    </row>
    <row r="44" spans="1:9" ht="17.25" customHeight="1" x14ac:dyDescent="0.25">
      <c r="A44" s="77"/>
      <c r="B44" s="226"/>
      <c r="C44" s="251" t="s">
        <v>166</v>
      </c>
      <c r="D44" s="100" t="s">
        <v>145</v>
      </c>
      <c r="E44" s="100" t="s">
        <v>174</v>
      </c>
      <c r="F44" s="43">
        <v>8.74</v>
      </c>
      <c r="G44" s="240"/>
      <c r="H44" s="168"/>
      <c r="I44" s="77"/>
    </row>
    <row r="45" spans="1:9" ht="17.25" customHeight="1" x14ac:dyDescent="0.25">
      <c r="A45" s="77"/>
      <c r="B45" s="226"/>
      <c r="C45" s="250"/>
      <c r="D45" s="100" t="s">
        <v>143</v>
      </c>
      <c r="E45" s="100" t="s">
        <v>163</v>
      </c>
      <c r="F45" s="43">
        <v>40.43</v>
      </c>
      <c r="G45" s="240"/>
      <c r="H45" s="168"/>
      <c r="I45" s="77"/>
    </row>
    <row r="46" spans="1:9" ht="17.25" customHeight="1" x14ac:dyDescent="0.25">
      <c r="A46" s="77"/>
      <c r="B46" s="226"/>
      <c r="C46" s="251" t="s">
        <v>167</v>
      </c>
      <c r="D46" s="100" t="s">
        <v>145</v>
      </c>
      <c r="E46" s="100" t="s">
        <v>163</v>
      </c>
      <c r="F46" s="43">
        <v>18.5</v>
      </c>
      <c r="G46" s="240"/>
      <c r="H46" s="168"/>
      <c r="I46" s="77"/>
    </row>
    <row r="47" spans="1:9" ht="17.25" customHeight="1" x14ac:dyDescent="0.25">
      <c r="A47" s="77"/>
      <c r="B47" s="226"/>
      <c r="C47" s="250"/>
      <c r="D47" s="100" t="s">
        <v>143</v>
      </c>
      <c r="E47" s="100" t="s">
        <v>175</v>
      </c>
      <c r="F47" s="43">
        <v>13.37</v>
      </c>
      <c r="G47" s="240"/>
      <c r="H47" s="168"/>
      <c r="I47" s="77"/>
    </row>
    <row r="48" spans="1:9" ht="17.25" customHeight="1" x14ac:dyDescent="0.25">
      <c r="A48" s="77"/>
      <c r="B48" s="226"/>
      <c r="C48" s="251" t="s">
        <v>168</v>
      </c>
      <c r="D48" s="100" t="s">
        <v>145</v>
      </c>
      <c r="E48" s="100" t="s">
        <v>174</v>
      </c>
      <c r="F48" s="43">
        <v>3.41</v>
      </c>
      <c r="G48" s="240"/>
      <c r="H48" s="168"/>
      <c r="I48" s="77"/>
    </row>
    <row r="49" spans="1:9" ht="17.25" customHeight="1" x14ac:dyDescent="0.25">
      <c r="A49" s="77"/>
      <c r="B49" s="226"/>
      <c r="C49" s="249"/>
      <c r="D49" s="100" t="s">
        <v>143</v>
      </c>
      <c r="E49" s="100" t="s">
        <v>176</v>
      </c>
      <c r="F49" s="43">
        <v>27.19</v>
      </c>
      <c r="G49" s="240"/>
      <c r="H49" s="168"/>
      <c r="I49" s="77"/>
    </row>
    <row r="50" spans="1:9" ht="17.25" customHeight="1" x14ac:dyDescent="0.25">
      <c r="A50" s="77"/>
      <c r="B50" s="226"/>
      <c r="C50" s="249"/>
      <c r="D50" s="100" t="s">
        <v>151</v>
      </c>
      <c r="E50" s="100" t="s">
        <v>162</v>
      </c>
      <c r="F50" s="43">
        <v>0.42</v>
      </c>
      <c r="G50" s="240"/>
      <c r="H50" s="168"/>
      <c r="I50" s="77"/>
    </row>
    <row r="51" spans="1:9" ht="17.25" customHeight="1" x14ac:dyDescent="0.25">
      <c r="A51" s="77"/>
      <c r="B51" s="226"/>
      <c r="C51" s="249"/>
      <c r="D51" s="100" t="s">
        <v>152</v>
      </c>
      <c r="E51" s="100" t="s">
        <v>162</v>
      </c>
      <c r="F51" s="43">
        <v>0.9</v>
      </c>
      <c r="G51" s="240"/>
      <c r="H51" s="168"/>
      <c r="I51" s="77"/>
    </row>
    <row r="52" spans="1:9" ht="17.25" customHeight="1" x14ac:dyDescent="0.25">
      <c r="A52" s="77"/>
      <c r="B52" s="226"/>
      <c r="C52" s="250"/>
      <c r="D52" s="100" t="s">
        <v>153</v>
      </c>
      <c r="E52" s="100" t="s">
        <v>162</v>
      </c>
      <c r="F52" s="43">
        <v>2.67</v>
      </c>
      <c r="G52" s="241"/>
      <c r="H52" s="165"/>
      <c r="I52" s="77"/>
    </row>
    <row r="53" spans="1:9" ht="17.25" customHeight="1" x14ac:dyDescent="0.25">
      <c r="A53" s="77"/>
      <c r="B53" s="226"/>
      <c r="C53" s="251" t="s">
        <v>169</v>
      </c>
      <c r="D53" s="100" t="s">
        <v>151</v>
      </c>
      <c r="E53" s="100" t="s">
        <v>177</v>
      </c>
      <c r="F53" s="43">
        <v>1.02</v>
      </c>
      <c r="G53" s="228" t="s">
        <v>18</v>
      </c>
      <c r="H53" s="263" t="s">
        <v>199</v>
      </c>
      <c r="I53" s="77"/>
    </row>
    <row r="54" spans="1:9" ht="17.25" customHeight="1" x14ac:dyDescent="0.25">
      <c r="A54" s="77"/>
      <c r="B54" s="226"/>
      <c r="C54" s="250"/>
      <c r="D54" s="100" t="s">
        <v>170</v>
      </c>
      <c r="E54" s="100" t="s">
        <v>178</v>
      </c>
      <c r="F54" s="43">
        <v>0.44</v>
      </c>
      <c r="G54" s="240"/>
      <c r="H54" s="264"/>
      <c r="I54" s="77"/>
    </row>
    <row r="55" spans="1:9" ht="17.25" customHeight="1" x14ac:dyDescent="0.25">
      <c r="A55" s="77"/>
      <c r="B55" s="226"/>
      <c r="C55" s="99" t="s">
        <v>171</v>
      </c>
      <c r="D55" s="100" t="s">
        <v>145</v>
      </c>
      <c r="E55" s="100" t="s">
        <v>179</v>
      </c>
      <c r="F55" s="43">
        <v>1</v>
      </c>
      <c r="G55" s="240"/>
      <c r="H55" s="264"/>
      <c r="I55" s="77"/>
    </row>
    <row r="56" spans="1:9" ht="17.25" customHeight="1" x14ac:dyDescent="0.25">
      <c r="A56" s="77"/>
      <c r="B56" s="226"/>
      <c r="C56" s="99" t="s">
        <v>172</v>
      </c>
      <c r="D56" s="100" t="s">
        <v>143</v>
      </c>
      <c r="E56" s="100" t="s">
        <v>163</v>
      </c>
      <c r="F56" s="43">
        <v>3.77</v>
      </c>
      <c r="G56" s="240"/>
      <c r="H56" s="264"/>
      <c r="I56" s="77"/>
    </row>
    <row r="57" spans="1:9" ht="17.25" customHeight="1" x14ac:dyDescent="0.25">
      <c r="A57" s="77"/>
      <c r="B57" s="226"/>
      <c r="C57" s="262" t="s">
        <v>173</v>
      </c>
      <c r="D57" s="100" t="s">
        <v>145</v>
      </c>
      <c r="E57" s="100" t="s">
        <v>180</v>
      </c>
      <c r="F57" s="43">
        <v>3.5</v>
      </c>
      <c r="G57" s="240"/>
      <c r="H57" s="264"/>
      <c r="I57" s="77"/>
    </row>
    <row r="58" spans="1:9" ht="17.25" customHeight="1" x14ac:dyDescent="0.25">
      <c r="A58" s="77"/>
      <c r="B58" s="226"/>
      <c r="C58" s="262"/>
      <c r="D58" s="100" t="s">
        <v>151</v>
      </c>
      <c r="E58" s="100" t="s">
        <v>177</v>
      </c>
      <c r="F58" s="43">
        <v>7.7</v>
      </c>
      <c r="G58" s="241"/>
      <c r="H58" s="265"/>
      <c r="I58" s="77"/>
    </row>
    <row r="59" spans="1:9" ht="18" customHeight="1" thickBot="1" x14ac:dyDescent="0.3">
      <c r="A59" s="77"/>
      <c r="B59" s="278"/>
      <c r="C59" s="277" t="s">
        <v>181</v>
      </c>
      <c r="D59" s="277"/>
      <c r="E59" s="277"/>
      <c r="F59" s="276">
        <f>F15+F16+F17+F18+F19+F20+F21+F22+F23+F24+F25+F26+F27+F28+F29+F30+F31+F32+F33+F34+F37+F38+F39+F40+F41+F42+F43+F44+F45+F46+F47+F48+F49+F50+F51+F52+F53+F54+F55+F56+F57+F58</f>
        <v>510.65</v>
      </c>
      <c r="G59" s="267"/>
      <c r="H59" s="268"/>
      <c r="I59" s="77"/>
    </row>
    <row r="60" spans="1:9" ht="17.25" customHeight="1" x14ac:dyDescent="0.25">
      <c r="A60" s="77"/>
      <c r="B60" s="243" t="s">
        <v>182</v>
      </c>
      <c r="C60" s="221">
        <v>11</v>
      </c>
      <c r="D60" s="81" t="s">
        <v>145</v>
      </c>
      <c r="E60" s="98">
        <v>1102</v>
      </c>
      <c r="F60" s="87">
        <v>12.77</v>
      </c>
      <c r="G60" s="240" t="s">
        <v>23</v>
      </c>
      <c r="H60" s="168" t="s">
        <v>198</v>
      </c>
      <c r="I60" s="77"/>
    </row>
    <row r="61" spans="1:9" ht="17.25" customHeight="1" x14ac:dyDescent="0.25">
      <c r="A61" s="77"/>
      <c r="B61" s="243"/>
      <c r="C61" s="244"/>
      <c r="D61" s="100" t="s">
        <v>143</v>
      </c>
      <c r="E61" s="102">
        <v>1416</v>
      </c>
      <c r="F61" s="85">
        <v>2.85</v>
      </c>
      <c r="G61" s="241"/>
      <c r="H61" s="165"/>
      <c r="I61" s="77"/>
    </row>
    <row r="62" spans="1:9" ht="17.25" customHeight="1" thickBot="1" x14ac:dyDescent="0.3">
      <c r="A62" s="77"/>
      <c r="B62" s="278"/>
      <c r="C62" s="282" t="s">
        <v>184</v>
      </c>
      <c r="D62" s="282"/>
      <c r="E62" s="282"/>
      <c r="F62" s="281">
        <f>F60+F61</f>
        <v>15.62</v>
      </c>
      <c r="G62" s="279"/>
      <c r="H62" s="280"/>
      <c r="I62" s="77"/>
    </row>
    <row r="63" spans="1:9" ht="16.5" customHeight="1" x14ac:dyDescent="0.25">
      <c r="A63" s="77"/>
      <c r="B63" s="243" t="s">
        <v>185</v>
      </c>
      <c r="C63" s="240">
        <v>20</v>
      </c>
      <c r="D63" s="81" t="s">
        <v>145</v>
      </c>
      <c r="E63" s="75">
        <v>1123</v>
      </c>
      <c r="F63" s="87">
        <v>21.53</v>
      </c>
      <c r="G63" s="240" t="s">
        <v>191</v>
      </c>
      <c r="H63" s="223" t="s">
        <v>200</v>
      </c>
      <c r="I63" s="77"/>
    </row>
    <row r="64" spans="1:9" ht="16.5" customHeight="1" x14ac:dyDescent="0.25">
      <c r="A64" s="77"/>
      <c r="B64" s="243"/>
      <c r="C64" s="240"/>
      <c r="D64" s="27" t="s">
        <v>143</v>
      </c>
      <c r="E64" s="102">
        <v>1416</v>
      </c>
      <c r="F64" s="85">
        <v>15.62</v>
      </c>
      <c r="G64" s="240"/>
      <c r="H64" s="223"/>
      <c r="I64" s="77"/>
    </row>
    <row r="65" spans="1:9" ht="16.5" customHeight="1" x14ac:dyDescent="0.25">
      <c r="A65" s="77"/>
      <c r="B65" s="243"/>
      <c r="C65" s="241"/>
      <c r="D65" s="100" t="s">
        <v>151</v>
      </c>
      <c r="E65" s="102">
        <v>3105</v>
      </c>
      <c r="F65" s="85">
        <v>1.62</v>
      </c>
      <c r="G65" s="240"/>
      <c r="H65" s="223"/>
      <c r="I65" s="77"/>
    </row>
    <row r="66" spans="1:9" ht="16.5" customHeight="1" x14ac:dyDescent="0.25">
      <c r="A66" s="77"/>
      <c r="B66" s="243"/>
      <c r="C66" s="242">
        <v>21</v>
      </c>
      <c r="D66" s="84" t="s">
        <v>145</v>
      </c>
      <c r="E66" s="102">
        <v>1104</v>
      </c>
      <c r="F66" s="85">
        <v>45.47</v>
      </c>
      <c r="G66" s="240"/>
      <c r="H66" s="223"/>
      <c r="I66" s="77"/>
    </row>
    <row r="67" spans="1:9" ht="16.5" customHeight="1" x14ac:dyDescent="0.25">
      <c r="A67" s="77"/>
      <c r="B67" s="243"/>
      <c r="C67" s="220"/>
      <c r="D67" s="27" t="s">
        <v>143</v>
      </c>
      <c r="E67" s="25">
        <v>1123</v>
      </c>
      <c r="F67" s="85">
        <v>29.85</v>
      </c>
      <c r="G67" s="240"/>
      <c r="H67" s="223"/>
      <c r="I67" s="77"/>
    </row>
    <row r="68" spans="1:9" ht="16.5" customHeight="1" thickBot="1" x14ac:dyDescent="0.3">
      <c r="A68" s="77"/>
      <c r="B68" s="227"/>
      <c r="C68" s="245"/>
      <c r="D68" s="118" t="s">
        <v>151</v>
      </c>
      <c r="E68" s="119">
        <v>3108</v>
      </c>
      <c r="F68" s="120">
        <v>13.27</v>
      </c>
      <c r="G68" s="229"/>
      <c r="H68" s="253"/>
      <c r="I68" s="77"/>
    </row>
    <row r="69" spans="1:9" s="18" customFormat="1" ht="26.25" customHeight="1" x14ac:dyDescent="0.25">
      <c r="A69" s="79"/>
      <c r="B69" s="105" t="s">
        <v>104</v>
      </c>
      <c r="C69" s="106" t="s">
        <v>105</v>
      </c>
      <c r="D69" s="106" t="s">
        <v>106</v>
      </c>
      <c r="E69" s="106" t="s">
        <v>107</v>
      </c>
      <c r="F69" s="106" t="s">
        <v>108</v>
      </c>
      <c r="G69" s="106" t="s">
        <v>109</v>
      </c>
      <c r="H69" s="107" t="s">
        <v>110</v>
      </c>
    </row>
    <row r="70" spans="1:9" s="104" customFormat="1" ht="13.5" customHeight="1" thickBot="1" x14ac:dyDescent="0.3">
      <c r="A70" s="103"/>
      <c r="B70" s="283">
        <v>1</v>
      </c>
      <c r="C70" s="284">
        <v>2</v>
      </c>
      <c r="D70" s="284">
        <v>3</v>
      </c>
      <c r="E70" s="284">
        <v>4</v>
      </c>
      <c r="F70" s="284">
        <v>5</v>
      </c>
      <c r="G70" s="284">
        <v>6</v>
      </c>
      <c r="H70" s="285">
        <v>7</v>
      </c>
    </row>
    <row r="71" spans="1:9" ht="17.25" customHeight="1" x14ac:dyDescent="0.25">
      <c r="A71" s="77"/>
      <c r="B71" s="225" t="s">
        <v>185</v>
      </c>
      <c r="C71" s="246">
        <v>29</v>
      </c>
      <c r="D71" s="111" t="s">
        <v>145</v>
      </c>
      <c r="E71" s="32">
        <v>1104</v>
      </c>
      <c r="F71" s="121">
        <v>54.99</v>
      </c>
      <c r="G71" s="219" t="s">
        <v>191</v>
      </c>
      <c r="H71" s="222" t="s">
        <v>200</v>
      </c>
      <c r="I71" s="77"/>
    </row>
    <row r="72" spans="1:9" ht="17.25" customHeight="1" x14ac:dyDescent="0.25">
      <c r="A72" s="77"/>
      <c r="B72" s="226"/>
      <c r="C72" s="240"/>
      <c r="D72" s="27" t="s">
        <v>143</v>
      </c>
      <c r="E72" s="25">
        <v>3105</v>
      </c>
      <c r="F72" s="85">
        <v>17.64</v>
      </c>
      <c r="G72" s="220"/>
      <c r="H72" s="223"/>
      <c r="I72" s="77"/>
    </row>
    <row r="73" spans="1:9" ht="17.25" customHeight="1" x14ac:dyDescent="0.25">
      <c r="A73" s="77"/>
      <c r="B73" s="226"/>
      <c r="C73" s="240"/>
      <c r="D73" s="27" t="s">
        <v>151</v>
      </c>
      <c r="E73" s="25">
        <v>3134</v>
      </c>
      <c r="F73" s="85">
        <v>3.62</v>
      </c>
      <c r="G73" s="220"/>
      <c r="H73" s="223"/>
      <c r="I73" s="77"/>
    </row>
    <row r="74" spans="1:9" ht="17.25" customHeight="1" x14ac:dyDescent="0.25">
      <c r="A74" s="77"/>
      <c r="B74" s="226"/>
      <c r="C74" s="241"/>
      <c r="D74" s="27" t="s">
        <v>152</v>
      </c>
      <c r="E74" s="25">
        <v>3134</v>
      </c>
      <c r="F74" s="85">
        <v>3.53</v>
      </c>
      <c r="G74" s="220"/>
      <c r="H74" s="223"/>
      <c r="I74" s="77"/>
    </row>
    <row r="75" spans="1:9" ht="17.25" customHeight="1" x14ac:dyDescent="0.25">
      <c r="A75" s="77"/>
      <c r="B75" s="226"/>
      <c r="C75" s="228">
        <v>29</v>
      </c>
      <c r="D75" s="84" t="s">
        <v>153</v>
      </c>
      <c r="E75" s="101">
        <v>3134</v>
      </c>
      <c r="F75" s="72">
        <v>7</v>
      </c>
      <c r="G75" s="220"/>
      <c r="H75" s="223"/>
    </row>
    <row r="76" spans="1:9" ht="17.25" customHeight="1" x14ac:dyDescent="0.25">
      <c r="A76" s="77"/>
      <c r="B76" s="226"/>
      <c r="C76" s="240"/>
      <c r="D76" s="84" t="s">
        <v>154</v>
      </c>
      <c r="E76" s="101">
        <v>5263</v>
      </c>
      <c r="F76" s="72">
        <v>1.44</v>
      </c>
      <c r="G76" s="220"/>
      <c r="H76" s="223"/>
    </row>
    <row r="77" spans="1:9" ht="17.25" customHeight="1" x14ac:dyDescent="0.25">
      <c r="A77" s="77"/>
      <c r="B77" s="226"/>
      <c r="C77" s="240"/>
      <c r="D77" s="84" t="s">
        <v>155</v>
      </c>
      <c r="E77" s="101">
        <v>5263</v>
      </c>
      <c r="F77" s="72">
        <v>1.2</v>
      </c>
      <c r="G77" s="220"/>
      <c r="H77" s="223"/>
    </row>
    <row r="78" spans="1:9" ht="17.25" customHeight="1" x14ac:dyDescent="0.25">
      <c r="A78" s="77"/>
      <c r="B78" s="226"/>
      <c r="C78" s="241"/>
      <c r="D78" s="84" t="s">
        <v>170</v>
      </c>
      <c r="E78" s="101">
        <v>5263</v>
      </c>
      <c r="F78" s="72">
        <v>1.34</v>
      </c>
      <c r="G78" s="220"/>
      <c r="H78" s="223"/>
    </row>
    <row r="79" spans="1:9" ht="17.25" customHeight="1" x14ac:dyDescent="0.25">
      <c r="A79" s="77"/>
      <c r="B79" s="226"/>
      <c r="C79" s="228">
        <v>30</v>
      </c>
      <c r="D79" s="84" t="s">
        <v>145</v>
      </c>
      <c r="E79" s="101">
        <v>1104</v>
      </c>
      <c r="F79" s="72">
        <v>40.4</v>
      </c>
      <c r="G79" s="220"/>
      <c r="H79" s="223"/>
    </row>
    <row r="80" spans="1:9" ht="17.25" customHeight="1" x14ac:dyDescent="0.25">
      <c r="A80" s="77"/>
      <c r="B80" s="226"/>
      <c r="C80" s="241"/>
      <c r="D80" s="84" t="s">
        <v>143</v>
      </c>
      <c r="E80" s="101">
        <v>3106</v>
      </c>
      <c r="F80" s="72">
        <v>0.57999999999999996</v>
      </c>
      <c r="G80" s="220"/>
      <c r="H80" s="223"/>
    </row>
    <row r="81" spans="1:8" ht="17.25" customHeight="1" x14ac:dyDescent="0.25">
      <c r="A81" s="77"/>
      <c r="B81" s="226"/>
      <c r="C81" s="228">
        <v>37</v>
      </c>
      <c r="D81" s="84" t="s">
        <v>145</v>
      </c>
      <c r="E81" s="101">
        <v>1416</v>
      </c>
      <c r="F81" s="72">
        <v>16.440000000000001</v>
      </c>
      <c r="G81" s="220"/>
      <c r="H81" s="223"/>
    </row>
    <row r="82" spans="1:8" ht="17.25" customHeight="1" x14ac:dyDescent="0.25">
      <c r="A82" s="77"/>
      <c r="B82" s="226"/>
      <c r="C82" s="240"/>
      <c r="D82" s="84" t="s">
        <v>143</v>
      </c>
      <c r="E82" s="101">
        <v>4203</v>
      </c>
      <c r="F82" s="72">
        <v>6.15</v>
      </c>
      <c r="G82" s="220"/>
      <c r="H82" s="223"/>
    </row>
    <row r="83" spans="1:8" ht="17.25" customHeight="1" x14ac:dyDescent="0.25">
      <c r="A83" s="77"/>
      <c r="B83" s="226"/>
      <c r="C83" s="240"/>
      <c r="D83" s="84" t="s">
        <v>151</v>
      </c>
      <c r="E83" s="101">
        <v>4203</v>
      </c>
      <c r="F83" s="72">
        <v>2.74</v>
      </c>
      <c r="G83" s="220"/>
      <c r="H83" s="223"/>
    </row>
    <row r="84" spans="1:8" ht="17.25" customHeight="1" x14ac:dyDescent="0.25">
      <c r="A84" s="77"/>
      <c r="B84" s="226"/>
      <c r="C84" s="240"/>
      <c r="D84" s="84" t="s">
        <v>152</v>
      </c>
      <c r="E84" s="101">
        <v>4203</v>
      </c>
      <c r="F84" s="72">
        <v>0.35</v>
      </c>
      <c r="G84" s="220"/>
      <c r="H84" s="223"/>
    </row>
    <row r="85" spans="1:8" ht="17.25" customHeight="1" x14ac:dyDescent="0.25">
      <c r="A85" s="77"/>
      <c r="B85" s="226"/>
      <c r="C85" s="240"/>
      <c r="D85" s="84" t="s">
        <v>153</v>
      </c>
      <c r="E85" s="101">
        <v>4203</v>
      </c>
      <c r="F85" s="72">
        <v>1.1100000000000001</v>
      </c>
      <c r="G85" s="220"/>
      <c r="H85" s="223"/>
    </row>
    <row r="86" spans="1:8" ht="17.25" customHeight="1" x14ac:dyDescent="0.25">
      <c r="A86" s="77"/>
      <c r="B86" s="226"/>
      <c r="C86" s="240"/>
      <c r="D86" s="84" t="s">
        <v>154</v>
      </c>
      <c r="E86" s="101">
        <v>4203</v>
      </c>
      <c r="F86" s="72">
        <v>0.78</v>
      </c>
      <c r="G86" s="220"/>
      <c r="H86" s="223"/>
    </row>
    <row r="87" spans="1:8" ht="17.25" customHeight="1" x14ac:dyDescent="0.25">
      <c r="A87" s="77"/>
      <c r="B87" s="226"/>
      <c r="C87" s="240"/>
      <c r="D87" s="84" t="s">
        <v>155</v>
      </c>
      <c r="E87" s="101">
        <v>4203</v>
      </c>
      <c r="F87" s="72">
        <v>0.2</v>
      </c>
      <c r="G87" s="220"/>
      <c r="H87" s="223"/>
    </row>
    <row r="88" spans="1:8" ht="17.25" customHeight="1" x14ac:dyDescent="0.25">
      <c r="A88" s="77"/>
      <c r="B88" s="226"/>
      <c r="C88" s="240"/>
      <c r="D88" s="84" t="s">
        <v>170</v>
      </c>
      <c r="E88" s="101">
        <v>4203</v>
      </c>
      <c r="F88" s="72">
        <v>7.0000000000000007E-2</v>
      </c>
      <c r="G88" s="220"/>
      <c r="H88" s="223"/>
    </row>
    <row r="89" spans="1:8" ht="17.25" customHeight="1" x14ac:dyDescent="0.25">
      <c r="A89" s="77"/>
      <c r="B89" s="226"/>
      <c r="C89" s="240"/>
      <c r="D89" s="84" t="s">
        <v>186</v>
      </c>
      <c r="E89" s="101">
        <v>4203</v>
      </c>
      <c r="F89" s="72">
        <v>0.55000000000000004</v>
      </c>
      <c r="G89" s="220"/>
      <c r="H89" s="223"/>
    </row>
    <row r="90" spans="1:8" ht="17.25" customHeight="1" x14ac:dyDescent="0.25">
      <c r="A90" s="77"/>
      <c r="B90" s="226"/>
      <c r="C90" s="241"/>
      <c r="D90" s="84" t="s">
        <v>183</v>
      </c>
      <c r="E90" s="101">
        <v>4203</v>
      </c>
      <c r="F90" s="72">
        <v>1.34</v>
      </c>
      <c r="G90" s="221"/>
      <c r="H90" s="224"/>
    </row>
    <row r="91" spans="1:8" ht="17.25" customHeight="1" x14ac:dyDescent="0.25">
      <c r="A91" s="77"/>
      <c r="B91" s="226"/>
      <c r="C91" s="101">
        <v>100</v>
      </c>
      <c r="D91" s="84" t="s">
        <v>144</v>
      </c>
      <c r="E91" s="101">
        <v>1236</v>
      </c>
      <c r="F91" s="72">
        <v>8.4</v>
      </c>
      <c r="G91" s="102" t="s">
        <v>17</v>
      </c>
      <c r="H91" s="97" t="s">
        <v>201</v>
      </c>
    </row>
    <row r="92" spans="1:8" ht="17.25" customHeight="1" x14ac:dyDescent="0.25">
      <c r="A92" s="77"/>
      <c r="B92" s="226"/>
      <c r="C92" s="228">
        <v>164</v>
      </c>
      <c r="D92" s="84" t="s">
        <v>145</v>
      </c>
      <c r="E92" s="101">
        <v>1124</v>
      </c>
      <c r="F92" s="72">
        <v>21.6</v>
      </c>
      <c r="G92" s="242" t="s">
        <v>191</v>
      </c>
      <c r="H92" s="192" t="s">
        <v>200</v>
      </c>
    </row>
    <row r="93" spans="1:8" ht="17.25" customHeight="1" x14ac:dyDescent="0.25">
      <c r="A93" s="77"/>
      <c r="B93" s="226"/>
      <c r="C93" s="240"/>
      <c r="D93" s="84" t="s">
        <v>143</v>
      </c>
      <c r="E93" s="101">
        <v>1416</v>
      </c>
      <c r="F93" s="72">
        <v>26.22</v>
      </c>
      <c r="G93" s="220"/>
      <c r="H93" s="168"/>
    </row>
    <row r="94" spans="1:8" ht="17.25" customHeight="1" x14ac:dyDescent="0.25">
      <c r="A94" s="77"/>
      <c r="B94" s="226"/>
      <c r="C94" s="241"/>
      <c r="D94" s="84" t="s">
        <v>151</v>
      </c>
      <c r="E94" s="101">
        <v>1236</v>
      </c>
      <c r="F94" s="72">
        <v>8.69</v>
      </c>
      <c r="G94" s="220"/>
      <c r="H94" s="168"/>
    </row>
    <row r="95" spans="1:8" ht="17.25" customHeight="1" x14ac:dyDescent="0.25">
      <c r="A95" s="77"/>
      <c r="B95" s="226"/>
      <c r="C95" s="228">
        <v>165</v>
      </c>
      <c r="D95" s="84" t="s">
        <v>145</v>
      </c>
      <c r="E95" s="101">
        <v>1124</v>
      </c>
      <c r="F95" s="72">
        <v>4.3099999999999996</v>
      </c>
      <c r="G95" s="220"/>
      <c r="H95" s="168"/>
    </row>
    <row r="96" spans="1:8" ht="17.25" customHeight="1" x14ac:dyDescent="0.25">
      <c r="A96" s="77"/>
      <c r="B96" s="226"/>
      <c r="C96" s="241"/>
      <c r="D96" s="84" t="s">
        <v>143</v>
      </c>
      <c r="E96" s="101">
        <v>1416</v>
      </c>
      <c r="F96" s="72">
        <v>53.56</v>
      </c>
      <c r="G96" s="220"/>
      <c r="H96" s="168"/>
    </row>
    <row r="97" spans="1:8" ht="17.25" customHeight="1" x14ac:dyDescent="0.25">
      <c r="A97" s="77"/>
      <c r="B97" s="226"/>
      <c r="C97" s="101">
        <v>166</v>
      </c>
      <c r="D97" s="84" t="s">
        <v>144</v>
      </c>
      <c r="E97" s="101">
        <v>1415</v>
      </c>
      <c r="F97" s="72">
        <v>56.38</v>
      </c>
      <c r="G97" s="221"/>
      <c r="H97" s="165"/>
    </row>
    <row r="98" spans="1:8" ht="17.25" customHeight="1" x14ac:dyDescent="0.25">
      <c r="A98" s="77"/>
      <c r="B98" s="226"/>
      <c r="C98" s="101">
        <v>171</v>
      </c>
      <c r="D98" s="84" t="s">
        <v>145</v>
      </c>
      <c r="E98" s="101">
        <v>1416</v>
      </c>
      <c r="F98" s="72">
        <v>1.72</v>
      </c>
      <c r="G98" s="242" t="s">
        <v>18</v>
      </c>
      <c r="H98" s="192" t="s">
        <v>202</v>
      </c>
    </row>
    <row r="99" spans="1:8" ht="17.25" customHeight="1" x14ac:dyDescent="0.25">
      <c r="A99" s="77"/>
      <c r="B99" s="226"/>
      <c r="C99" s="101">
        <v>172</v>
      </c>
      <c r="D99" s="84" t="s">
        <v>145</v>
      </c>
      <c r="E99" s="101">
        <v>1416</v>
      </c>
      <c r="F99" s="72">
        <v>2.65</v>
      </c>
      <c r="G99" s="221"/>
      <c r="H99" s="165"/>
    </row>
    <row r="100" spans="1:8" ht="17.25" customHeight="1" thickBot="1" x14ac:dyDescent="0.3">
      <c r="A100" s="77"/>
      <c r="B100" s="278"/>
      <c r="C100" s="270" t="s">
        <v>187</v>
      </c>
      <c r="D100" s="270"/>
      <c r="E100" s="270"/>
      <c r="F100" s="288">
        <f>F63+F64+F65+F66+F67+F68+F71+F72+F73+F74+F75+F76+F77+F78+F79+F80+F81+F82+F83+F84+F85+F86+F87+F88+F89+F90+F91+F92+F93+F94+F95+F96+F97+F98+F99</f>
        <v>472.35999999999996</v>
      </c>
      <c r="G100" s="270"/>
      <c r="H100" s="289"/>
    </row>
    <row r="101" spans="1:8" ht="17.25" customHeight="1" x14ac:dyDescent="0.25">
      <c r="A101" s="77"/>
      <c r="B101" s="243" t="s">
        <v>188</v>
      </c>
      <c r="C101" s="240">
        <v>30</v>
      </c>
      <c r="D101" s="81" t="s">
        <v>145</v>
      </c>
      <c r="E101" s="75">
        <v>1106</v>
      </c>
      <c r="F101" s="76">
        <v>22.76</v>
      </c>
      <c r="G101" s="286" t="s">
        <v>23</v>
      </c>
      <c r="H101" s="287" t="s">
        <v>203</v>
      </c>
    </row>
    <row r="102" spans="1:8" ht="17.25" customHeight="1" thickBot="1" x14ac:dyDescent="0.3">
      <c r="A102" s="77"/>
      <c r="B102" s="227"/>
      <c r="C102" s="229"/>
      <c r="D102" s="113" t="s">
        <v>143</v>
      </c>
      <c r="E102" s="119">
        <v>1416</v>
      </c>
      <c r="F102" s="122">
        <v>28.6</v>
      </c>
      <c r="G102" s="123"/>
      <c r="H102" s="230"/>
    </row>
    <row r="103" spans="1:8" s="18" customFormat="1" ht="26.25" customHeight="1" x14ac:dyDescent="0.25">
      <c r="A103" s="79"/>
      <c r="B103" s="105" t="s">
        <v>104</v>
      </c>
      <c r="C103" s="106" t="s">
        <v>105</v>
      </c>
      <c r="D103" s="106" t="s">
        <v>106</v>
      </c>
      <c r="E103" s="106" t="s">
        <v>107</v>
      </c>
      <c r="F103" s="106" t="s">
        <v>108</v>
      </c>
      <c r="G103" s="106" t="s">
        <v>109</v>
      </c>
      <c r="H103" s="107" t="s">
        <v>110</v>
      </c>
    </row>
    <row r="104" spans="1:8" s="104" customFormat="1" ht="13.5" customHeight="1" thickBot="1" x14ac:dyDescent="0.3">
      <c r="A104" s="103"/>
      <c r="B104" s="108">
        <v>1</v>
      </c>
      <c r="C104" s="109">
        <v>2</v>
      </c>
      <c r="D104" s="109">
        <v>3</v>
      </c>
      <c r="E104" s="109">
        <v>4</v>
      </c>
      <c r="F104" s="109">
        <v>5</v>
      </c>
      <c r="G104" s="109">
        <v>6</v>
      </c>
      <c r="H104" s="110">
        <v>7</v>
      </c>
    </row>
    <row r="105" spans="1:8" ht="21.75" customHeight="1" x14ac:dyDescent="0.25">
      <c r="A105" s="77"/>
      <c r="B105" s="124" t="s">
        <v>188</v>
      </c>
      <c r="C105" s="125">
        <v>30</v>
      </c>
      <c r="D105" s="116" t="s">
        <v>151</v>
      </c>
      <c r="E105" s="41">
        <v>6301</v>
      </c>
      <c r="F105" s="126">
        <v>0.68</v>
      </c>
      <c r="G105" s="129" t="s">
        <v>23</v>
      </c>
      <c r="H105" s="127" t="s">
        <v>203</v>
      </c>
    </row>
    <row r="106" spans="1:8" ht="21" customHeight="1" thickBot="1" x14ac:dyDescent="0.3">
      <c r="A106" s="77"/>
      <c r="B106" s="128"/>
      <c r="C106" s="238" t="s">
        <v>189</v>
      </c>
      <c r="D106" s="238"/>
      <c r="E106" s="238"/>
      <c r="F106" s="130">
        <f>F101+F102+F105</f>
        <v>52.04</v>
      </c>
      <c r="G106" s="238"/>
      <c r="H106" s="239"/>
    </row>
    <row r="107" spans="1:8" s="77" customFormat="1" ht="11.25" customHeight="1" thickBot="1" x14ac:dyDescent="0.3">
      <c r="B107" s="231"/>
      <c r="C107" s="231"/>
      <c r="D107" s="231"/>
      <c r="E107" s="231"/>
      <c r="F107" s="231"/>
      <c r="G107" s="231"/>
      <c r="H107" s="231"/>
    </row>
    <row r="108" spans="1:8" s="20" customFormat="1" ht="32.25" customHeight="1" thickBot="1" x14ac:dyDescent="0.3">
      <c r="B108" s="290" t="s">
        <v>206</v>
      </c>
      <c r="C108" s="291"/>
      <c r="D108" s="291"/>
      <c r="E108" s="291"/>
      <c r="F108" s="292">
        <f>F12+F14+F59+F62+F100+F106</f>
        <v>1172.26</v>
      </c>
    </row>
    <row r="109" spans="1:8" s="88" customFormat="1" ht="14.25" customHeight="1" thickBot="1" x14ac:dyDescent="0.3">
      <c r="B109" s="131"/>
      <c r="C109" s="131"/>
      <c r="D109" s="131"/>
      <c r="E109" s="131"/>
      <c r="F109" s="132"/>
      <c r="G109" s="89"/>
      <c r="H109" s="89"/>
    </row>
    <row r="110" spans="1:8" s="88" customFormat="1" ht="14.25" customHeight="1" x14ac:dyDescent="0.25">
      <c r="B110" s="232" t="s">
        <v>204</v>
      </c>
      <c r="C110" s="233"/>
      <c r="D110" s="233"/>
      <c r="E110" s="233"/>
      <c r="F110" s="293">
        <v>40840.47</v>
      </c>
      <c r="G110" s="89"/>
      <c r="H110" s="89"/>
    </row>
    <row r="111" spans="1:8" s="88" customFormat="1" ht="14.25" customHeight="1" thickBot="1" x14ac:dyDescent="0.3">
      <c r="B111" s="234"/>
      <c r="C111" s="235"/>
      <c r="D111" s="235"/>
      <c r="E111" s="235"/>
      <c r="F111" s="294"/>
      <c r="G111" s="89"/>
      <c r="H111" s="89"/>
    </row>
    <row r="112" spans="1:8" s="88" customFormat="1" ht="14.25" customHeight="1" thickBot="1" x14ac:dyDescent="0.3">
      <c r="B112" s="131"/>
      <c r="C112" s="131"/>
      <c r="D112" s="131"/>
      <c r="E112" s="131"/>
      <c r="F112" s="132"/>
      <c r="G112" s="89"/>
      <c r="H112" s="89"/>
    </row>
    <row r="113" spans="2:8" s="88" customFormat="1" ht="27.75" customHeight="1" thickBot="1" x14ac:dyDescent="0.3">
      <c r="B113" s="236" t="s">
        <v>205</v>
      </c>
      <c r="C113" s="237"/>
      <c r="D113" s="237"/>
      <c r="E113" s="237"/>
      <c r="F113" s="133">
        <f>F108/F110*100</f>
        <v>2.8703391513368968</v>
      </c>
      <c r="G113" s="89"/>
      <c r="H113" s="89"/>
    </row>
    <row r="114" spans="2:8" s="88" customFormat="1" ht="13.5" customHeight="1" x14ac:dyDescent="0.25">
      <c r="B114" s="92"/>
      <c r="C114" s="92"/>
      <c r="D114" s="92"/>
      <c r="E114" s="92"/>
      <c r="F114" s="132"/>
      <c r="G114" s="89"/>
      <c r="H114" s="89"/>
    </row>
    <row r="115" spans="2:8" s="88" customFormat="1" ht="13.5" customHeight="1" x14ac:dyDescent="0.25">
      <c r="B115" s="92"/>
      <c r="C115" s="92"/>
      <c r="D115" s="92"/>
      <c r="E115" s="92"/>
      <c r="F115" s="132"/>
      <c r="G115" s="89"/>
      <c r="H115" s="89"/>
    </row>
    <row r="116" spans="2:8" ht="15.75" customHeight="1" x14ac:dyDescent="0.25">
      <c r="E116" s="90" t="s">
        <v>139</v>
      </c>
      <c r="F116" s="91">
        <f>F8+F91</f>
        <v>45.42</v>
      </c>
      <c r="G116" s="50"/>
      <c r="H116" s="50"/>
    </row>
    <row r="117" spans="2:8" ht="15.75" customHeight="1" x14ac:dyDescent="0.25">
      <c r="E117" s="86" t="s">
        <v>138</v>
      </c>
      <c r="F117" s="91">
        <f>F9+F15+F16+F17+F18+F19+F20+F21+F22+F23+F24+F25+F26+F27+F28+F29+F30+F31+F32+F33+F34+F37+F38+F39+F40+F41+F42+F43+F44+F45+F46+F47+F48+F49+F50+F51+F52+F60+F61+F101+F102+F105</f>
        <v>598.62999999999988</v>
      </c>
      <c r="G117" s="50"/>
      <c r="H117" s="50"/>
    </row>
    <row r="118" spans="2:8" ht="15.75" customHeight="1" x14ac:dyDescent="0.25">
      <c r="E118" s="86" t="s">
        <v>191</v>
      </c>
      <c r="F118" s="91">
        <f>F63+F64+F65+F66+F67+F68+F71+F72+F73+F74+F75+F76+F77+F78+F79+F80+F81+F82+F83+F84+F85+F86+F87+F88+F89+F90+F92+F93+F94+F95+F96+F97</f>
        <v>459.59</v>
      </c>
    </row>
    <row r="119" spans="2:8" x14ac:dyDescent="0.25">
      <c r="E119" s="94" t="s">
        <v>18</v>
      </c>
      <c r="F119" s="93">
        <f>F10+F11+F13+F53+F54+F55+F56+F57+F58+F98+F99</f>
        <v>68.62</v>
      </c>
    </row>
    <row r="120" spans="2:8" x14ac:dyDescent="0.25">
      <c r="F120" s="50"/>
    </row>
    <row r="123" spans="2:8" x14ac:dyDescent="0.25">
      <c r="B123" s="138"/>
      <c r="C123" s="138"/>
      <c r="D123" s="138"/>
      <c r="G123" s="138"/>
      <c r="H123" s="138"/>
    </row>
    <row r="124" spans="2:8" x14ac:dyDescent="0.25">
      <c r="B124" s="134"/>
      <c r="C124" s="134"/>
      <c r="D124" s="134"/>
    </row>
    <row r="126" spans="2:8" x14ac:dyDescent="0.25">
      <c r="E126" s="78"/>
    </row>
  </sheetData>
  <mergeCells count="74">
    <mergeCell ref="G63:G68"/>
    <mergeCell ref="H63:H68"/>
    <mergeCell ref="H60:H61"/>
    <mergeCell ref="G53:G58"/>
    <mergeCell ref="G60:G61"/>
    <mergeCell ref="G62:H62"/>
    <mergeCell ref="G59:H59"/>
    <mergeCell ref="C53:C54"/>
    <mergeCell ref="C57:C58"/>
    <mergeCell ref="C59:E59"/>
    <mergeCell ref="B37:B59"/>
    <mergeCell ref="H53:H58"/>
    <mergeCell ref="G37:G52"/>
    <mergeCell ref="H37:H52"/>
    <mergeCell ref="B1:F1"/>
    <mergeCell ref="B2:F2"/>
    <mergeCell ref="B4:H4"/>
    <mergeCell ref="B8:B12"/>
    <mergeCell ref="C12:E12"/>
    <mergeCell ref="G12:H12"/>
    <mergeCell ref="C10:C11"/>
    <mergeCell ref="G10:G11"/>
    <mergeCell ref="H10:H11"/>
    <mergeCell ref="C40:C41"/>
    <mergeCell ref="C42:C43"/>
    <mergeCell ref="C44:C45"/>
    <mergeCell ref="C46:C47"/>
    <mergeCell ref="C48:C52"/>
    <mergeCell ref="C37:C39"/>
    <mergeCell ref="C28:C29"/>
    <mergeCell ref="C30:C32"/>
    <mergeCell ref="C33:C34"/>
    <mergeCell ref="B15:B34"/>
    <mergeCell ref="B13:B14"/>
    <mergeCell ref="C14:E14"/>
    <mergeCell ref="G14:H14"/>
    <mergeCell ref="C15:C20"/>
    <mergeCell ref="C21:C27"/>
    <mergeCell ref="G15:G34"/>
    <mergeCell ref="H15:H34"/>
    <mergeCell ref="B63:B68"/>
    <mergeCell ref="C60:C61"/>
    <mergeCell ref="B60:B62"/>
    <mergeCell ref="C62:E62"/>
    <mergeCell ref="C63:C65"/>
    <mergeCell ref="C66:C68"/>
    <mergeCell ref="C106:E106"/>
    <mergeCell ref="G106:H106"/>
    <mergeCell ref="C75:C78"/>
    <mergeCell ref="C100:E100"/>
    <mergeCell ref="G100:H100"/>
    <mergeCell ref="C79:C80"/>
    <mergeCell ref="C81:C90"/>
    <mergeCell ref="C92:C94"/>
    <mergeCell ref="C95:C96"/>
    <mergeCell ref="G92:G97"/>
    <mergeCell ref="G98:G99"/>
    <mergeCell ref="H92:H97"/>
    <mergeCell ref="H98:H99"/>
    <mergeCell ref="B107:H107"/>
    <mergeCell ref="B108:E108"/>
    <mergeCell ref="B123:D123"/>
    <mergeCell ref="G123:H123"/>
    <mergeCell ref="B124:D124"/>
    <mergeCell ref="B110:E111"/>
    <mergeCell ref="F110:F111"/>
    <mergeCell ref="B113:E113"/>
    <mergeCell ref="G71:G90"/>
    <mergeCell ref="H71:H90"/>
    <mergeCell ref="B71:B100"/>
    <mergeCell ref="B101:B102"/>
    <mergeCell ref="C101:C102"/>
    <mergeCell ref="H101:H102"/>
    <mergeCell ref="C71:C74"/>
  </mergeCells>
  <pageMargins left="0" right="0" top="0.51181102362204722" bottom="0.51181102362204722" header="0.31496062992125984" footer="0.31496062992125984"/>
  <pageSetup paperSize="9" scale="90" orientation="landscape" r:id="rId1"/>
  <headerFooter>
    <oddFooter>&amp;L&amp;"Times New Roman,Regular"&amp;10         Горан Шкрбић&amp;R&amp;"Times New Roman,Regular"&amp;10Мај.2023. године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2023-02-15T06:53:17Z</cp:lastPrinted>
  <dcterms:created xsi:type="dcterms:W3CDTF">2022-12-15T11:55:59Z</dcterms:created>
  <dcterms:modified xsi:type="dcterms:W3CDTF">2023-10-16T04:31:20Z</dcterms:modified>
</cp:coreProperties>
</file>