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1" i="1" l="1"/>
  <c r="L52" i="1" l="1"/>
  <c r="M52" i="1"/>
  <c r="N52" i="1"/>
  <c r="L21" i="1"/>
  <c r="M21" i="1"/>
  <c r="N21" i="1"/>
  <c r="F150" i="1" l="1"/>
  <c r="G144" i="1" l="1"/>
  <c r="H144" i="1"/>
  <c r="P144" i="1" s="1"/>
  <c r="I144" i="1"/>
  <c r="J144" i="1"/>
  <c r="K144" i="1"/>
  <c r="L144" i="1"/>
  <c r="M144" i="1"/>
  <c r="N144" i="1"/>
  <c r="O144" i="1"/>
  <c r="F144" i="1"/>
  <c r="G118" i="1"/>
  <c r="H118" i="1"/>
  <c r="I118" i="1"/>
  <c r="J118" i="1"/>
  <c r="K118" i="1"/>
  <c r="L118" i="1"/>
  <c r="M118" i="1"/>
  <c r="N118" i="1"/>
  <c r="O118" i="1"/>
  <c r="F118" i="1"/>
  <c r="G113" i="1"/>
  <c r="H113" i="1"/>
  <c r="I113" i="1"/>
  <c r="J113" i="1"/>
  <c r="K113" i="1"/>
  <c r="L113" i="1"/>
  <c r="L146" i="1" s="1"/>
  <c r="M113" i="1"/>
  <c r="N113" i="1"/>
  <c r="O113" i="1"/>
  <c r="F113" i="1"/>
  <c r="G96" i="1"/>
  <c r="H96" i="1"/>
  <c r="I96" i="1"/>
  <c r="J96" i="1"/>
  <c r="K96" i="1"/>
  <c r="L96" i="1"/>
  <c r="M96" i="1"/>
  <c r="M146" i="1" s="1"/>
  <c r="N96" i="1"/>
  <c r="N146" i="1" s="1"/>
  <c r="O96" i="1"/>
  <c r="F96" i="1"/>
  <c r="O21" i="1"/>
  <c r="O146" i="1" s="1"/>
  <c r="G52" i="1"/>
  <c r="H52" i="1"/>
  <c r="I52" i="1"/>
  <c r="J52" i="1"/>
  <c r="K52" i="1"/>
  <c r="O52" i="1"/>
  <c r="G21" i="1"/>
  <c r="G146" i="1" s="1"/>
  <c r="H21" i="1"/>
  <c r="P21" i="1" s="1"/>
  <c r="I21" i="1"/>
  <c r="I146" i="1" s="1"/>
  <c r="J21" i="1"/>
  <c r="J146" i="1" s="1"/>
  <c r="K21" i="1"/>
  <c r="K146" i="1" s="1"/>
  <c r="H146" i="1" l="1"/>
  <c r="P113" i="1"/>
  <c r="P96" i="1"/>
  <c r="Q96" i="1" s="1"/>
  <c r="P52" i="1"/>
  <c r="F52" i="1"/>
  <c r="F146" i="1" l="1"/>
</calcChain>
</file>

<file path=xl/sharedStrings.xml><?xml version="1.0" encoding="utf-8"?>
<sst xmlns="http://schemas.openxmlformats.org/spreadsheetml/2006/main" count="195" uniqueCount="49">
  <si>
    <t>Одјел</t>
  </si>
  <si>
    <t>Одсјек</t>
  </si>
  <si>
    <t>Привредна јединица</t>
  </si>
  <si>
    <t xml:space="preserve">Газдинска класа </t>
  </si>
  <si>
    <t>80/2</t>
  </si>
  <si>
    <t>ТАБЕЛАРНИ  ПРЕГЛЕД  РЕПРЕЗЕНТАТИВНИХ  ШУМА НА ШПП "РИБНИК"</t>
  </si>
  <si>
    <t xml:space="preserve">15. ШУМСКО ГАЗДИНСТВО  "РИБНИК" РИБНИК </t>
  </si>
  <si>
    <t xml:space="preserve">      ШПП "РИБНИЧКО"   </t>
  </si>
  <si>
    <t>1-дио(01)</t>
  </si>
  <si>
    <t>1-дио (01)</t>
  </si>
  <si>
    <t>2-дио (03)</t>
  </si>
  <si>
    <t xml:space="preserve">Површина </t>
  </si>
  <si>
    <t xml:space="preserve">(ha) </t>
  </si>
  <si>
    <t xml:space="preserve">Високе шуме са природном обновм ј/с бк  </t>
  </si>
  <si>
    <t>(ha)</t>
  </si>
  <si>
    <t xml:space="preserve">Високе шуме са природном обновм бк/ол/пл      </t>
  </si>
  <si>
    <t xml:space="preserve">Високе деградиране шуме лишћара     </t>
  </si>
  <si>
    <t xml:space="preserve">Шумске културе см/цб/бг     </t>
  </si>
  <si>
    <t xml:space="preserve">Изданачке шуме       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</si>
  <si>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</si>
  <si>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</si>
  <si>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</si>
  <si>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</si>
  <si>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</si>
  <si>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</si>
  <si>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</si>
  <si>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</si>
  <si>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</si>
  <si>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</si>
  <si>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Укупно ПЈ "М-Љубин.пл."</t>
  </si>
  <si>
    <t>Укупно ПЈ "Димитор"</t>
  </si>
  <si>
    <t>"Димитор"</t>
  </si>
  <si>
    <t>"Мулеж-Љубинска пл."</t>
  </si>
  <si>
    <t>"Врановина-Осоје"</t>
  </si>
  <si>
    <t>Изданачке шуме неподесне за газдовање</t>
  </si>
  <si>
    <t>Површине подесне за пошумљ. и газдовање</t>
  </si>
  <si>
    <t>Површине неподесне за пошумљ. и газдовање</t>
  </si>
  <si>
    <t>Високе шуме неподесне за газдовање</t>
  </si>
  <si>
    <t>Укупно ПЈ "В. Осоје"</t>
  </si>
  <si>
    <t>"Потоци-Ресановача"</t>
  </si>
  <si>
    <t>Укупно ПЈ "П Ресановача"</t>
  </si>
  <si>
    <t>"Бобија-Рибник"</t>
  </si>
  <si>
    <t>Укупно ПЈ "Б Рибник"</t>
  </si>
  <si>
    <t>"Шиша-Палеж"</t>
  </si>
  <si>
    <t>Укупно ПЈ "Ш. Палеж"</t>
  </si>
  <si>
    <t>УКУПНО ЗА ПШШ "РИБНИЧКО"</t>
  </si>
  <si>
    <t>Укупна неспорна површина на ШПП "Рибничко"</t>
  </si>
  <si>
    <t>Процентуално учешће репрезентативних шума на ШПП "Рибничко"</t>
  </si>
  <si>
    <t>Укупно спорне површине на ШПП "Рибничко"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</si>
</sst>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1" fillId="0" borderId="0" xfId="1"/>
    <xf numFmtId="0" fontId="0" fillId="0" borderId="0" xfId="0" applyBorder="1"/>
    <xf numFmtId="2" fontId="4" fillId="3" borderId="2" xfId="0" applyNumberFormat="1" applyFont="1" applyFill="1" applyBorder="1"/>
    <xf numFmtId="2" fontId="0" fillId="0" borderId="0" xfId="0" applyNumberFormat="1"/>
    <xf numFmtId="0" fontId="0" fillId="0" borderId="0" xfId="0" applyFont="1"/>
    <xf numFmtId="2" fontId="0" fillId="0" borderId="0" xfId="0" applyNumberFormat="1" applyBorder="1"/>
    <xf numFmtId="2" fontId="4" fillId="2" borderId="27" xfId="0" applyNumberFormat="1" applyFont="1" applyFill="1" applyBorder="1"/>
    <xf numFmtId="2" fontId="4" fillId="3" borderId="8" xfId="0" applyNumberFormat="1" applyFont="1" applyFill="1" applyBorder="1"/>
    <xf numFmtId="2" fontId="4" fillId="3" borderId="0" xfId="0" applyNumberFormat="1" applyFont="1" applyFill="1" applyBorder="1"/>
    <xf numFmtId="0" fontId="4" fillId="0" borderId="0" xfId="0" applyFont="1"/>
    <xf numFmtId="2" fontId="4" fillId="3" borderId="19" xfId="0" applyNumberFormat="1" applyFont="1" applyFill="1" applyBorder="1"/>
    <xf numFmtId="2" fontId="4" fillId="3" borderId="13" xfId="0" applyNumberFormat="1" applyFont="1" applyFill="1" applyBorder="1"/>
    <xf numFmtId="0" fontId="7" fillId="0" borderId="2" xfId="0" applyFont="1" applyBorder="1"/>
    <xf numFmtId="0" fontId="7" fillId="0" borderId="0" xfId="0" applyFont="1" applyBorder="1"/>
    <xf numFmtId="0" fontId="1" fillId="3" borderId="0" xfId="1" applyFill="1"/>
    <xf numFmtId="0" fontId="2" fillId="3" borderId="0" xfId="1" applyFont="1" applyFill="1" applyAlignment="1">
      <alignment horizontal="left"/>
    </xf>
    <xf numFmtId="0" fontId="2" fillId="3" borderId="0" xfId="1" applyFont="1" applyFill="1"/>
    <xf numFmtId="0" fontId="0" fillId="3" borderId="0" xfId="0" applyFill="1"/>
    <xf numFmtId="2" fontId="4" fillId="3" borderId="33" xfId="0" applyNumberFormat="1" applyFont="1" applyFill="1" applyBorder="1"/>
    <xf numFmtId="2" fontId="4" fillId="3" borderId="20" xfId="0" applyNumberFormat="1" applyFont="1" applyFill="1" applyBorder="1"/>
    <xf numFmtId="2" fontId="4" fillId="3" borderId="24" xfId="0" applyNumberFormat="1" applyFont="1" applyFill="1" applyBorder="1"/>
    <xf numFmtId="2" fontId="4" fillId="3" borderId="11" xfId="0" applyNumberFormat="1" applyFont="1" applyFill="1" applyBorder="1"/>
    <xf numFmtId="2" fontId="4" fillId="3" borderId="14" xfId="0" applyNumberFormat="1" applyFont="1" applyFill="1" applyBorder="1"/>
    <xf numFmtId="2" fontId="4" fillId="3" borderId="9" xfId="0" applyNumberFormat="1" applyFont="1" applyFill="1" applyBorder="1"/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/>
    <xf numFmtId="0" fontId="0" fillId="3" borderId="0" xfId="0" applyFill="1" applyAlignment="1">
      <alignment horizontal="center"/>
    </xf>
    <xf numFmtId="2" fontId="5" fillId="4" borderId="13" xfId="0" applyNumberFormat="1" applyFont="1" applyFill="1" applyBorder="1"/>
    <xf numFmtId="2" fontId="5" fillId="4" borderId="22" xfId="0" applyNumberFormat="1" applyFont="1" applyFill="1" applyBorder="1"/>
    <xf numFmtId="0" fontId="2" fillId="3" borderId="0" xfId="1" applyFont="1" applyFill="1" applyAlignment="1">
      <alignment horizontal="left"/>
    </xf>
    <xf numFmtId="0" fontId="8" fillId="4" borderId="16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2" fontId="4" fillId="3" borderId="36" xfId="0" applyNumberFormat="1" applyFont="1" applyFill="1" applyBorder="1"/>
    <xf numFmtId="2" fontId="4" fillId="3" borderId="37" xfId="0" applyNumberFormat="1" applyFont="1" applyFill="1" applyBorder="1"/>
    <xf numFmtId="2" fontId="4" fillId="3" borderId="38" xfId="0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 wrapText="1"/>
    </xf>
    <xf numFmtId="0" fontId="1" fillId="3" borderId="0" xfId="1" applyFont="1" applyFill="1"/>
    <xf numFmtId="0" fontId="9" fillId="3" borderId="0" xfId="0" applyFont="1" applyFill="1"/>
    <xf numFmtId="0" fontId="10" fillId="3" borderId="19" xfId="0" applyFont="1" applyFill="1" applyBorder="1" applyAlignment="1">
      <alignment horizontal="center" vertical="center"/>
    </xf>
    <xf numFmtId="2" fontId="10" fillId="3" borderId="19" xfId="0" applyNumberFormat="1" applyFont="1" applyFill="1" applyBorder="1"/>
    <xf numFmtId="0" fontId="10" fillId="3" borderId="2" xfId="0" applyFont="1" applyFill="1" applyBorder="1" applyAlignment="1">
      <alignment horizontal="center" vertical="center"/>
    </xf>
    <xf numFmtId="2" fontId="10" fillId="3" borderId="2" xfId="0" applyNumberFormat="1" applyFont="1" applyFill="1" applyBorder="1"/>
    <xf numFmtId="49" fontId="10" fillId="3" borderId="19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0" fillId="3" borderId="17" xfId="0" applyNumberFormat="1" applyFont="1" applyFill="1" applyBorder="1"/>
    <xf numFmtId="49" fontId="10" fillId="3" borderId="1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2" fontId="10" fillId="3" borderId="13" xfId="0" applyNumberFormat="1" applyFont="1" applyFill="1" applyBorder="1"/>
    <xf numFmtId="0" fontId="10" fillId="3" borderId="8" xfId="0" applyFont="1" applyFill="1" applyBorder="1" applyAlignment="1">
      <alignment horizontal="center" vertical="center"/>
    </xf>
    <xf numFmtId="2" fontId="10" fillId="3" borderId="8" xfId="0" applyNumberFormat="1" applyFont="1" applyFill="1" applyBorder="1"/>
    <xf numFmtId="49" fontId="10" fillId="3" borderId="8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2" fillId="4" borderId="28" xfId="0" applyNumberFormat="1" applyFont="1" applyFill="1" applyBorder="1"/>
    <xf numFmtId="2" fontId="2" fillId="4" borderId="13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/>
    <xf numFmtId="2" fontId="2" fillId="4" borderId="22" xfId="0" applyNumberFormat="1" applyFont="1" applyFill="1" applyBorder="1"/>
    <xf numFmtId="0" fontId="10" fillId="3" borderId="0" xfId="0" applyFont="1" applyFill="1"/>
    <xf numFmtId="2" fontId="10" fillId="3" borderId="0" xfId="0" applyNumberFormat="1" applyFont="1" applyFill="1"/>
    <xf numFmtId="0" fontId="9" fillId="3" borderId="0" xfId="0" applyFont="1" applyFill="1" applyAlignment="1">
      <alignment vertical="center"/>
    </xf>
    <xf numFmtId="0" fontId="2" fillId="4" borderId="29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2" fontId="2" fillId="4" borderId="29" xfId="0" applyNumberFormat="1" applyFont="1" applyFill="1" applyBorder="1" applyAlignment="1">
      <alignment vertical="center"/>
    </xf>
    <xf numFmtId="2" fontId="10" fillId="4" borderId="41" xfId="0" applyNumberFormat="1" applyFont="1" applyFill="1" applyBorder="1"/>
    <xf numFmtId="2" fontId="10" fillId="4" borderId="42" xfId="0" applyNumberFormat="1" applyFont="1" applyFill="1" applyBorder="1"/>
    <xf numFmtId="2" fontId="4" fillId="4" borderId="42" xfId="0" applyNumberFormat="1" applyFont="1" applyFill="1" applyBorder="1"/>
    <xf numFmtId="2" fontId="10" fillId="4" borderId="45" xfId="0" applyNumberFormat="1" applyFont="1" applyFill="1" applyBorder="1"/>
    <xf numFmtId="0" fontId="10" fillId="3" borderId="19" xfId="0" applyFont="1" applyFill="1" applyBorder="1"/>
    <xf numFmtId="0" fontId="4" fillId="3" borderId="19" xfId="0" applyFont="1" applyFill="1" applyBorder="1"/>
    <xf numFmtId="0" fontId="6" fillId="4" borderId="35" xfId="1" applyFont="1" applyFill="1" applyBorder="1" applyAlignment="1">
      <alignment horizontal="center" vertical="center" wrapText="1"/>
    </xf>
    <xf numFmtId="0" fontId="8" fillId="4" borderId="38" xfId="1" applyFont="1" applyFill="1" applyBorder="1" applyAlignment="1">
      <alignment horizontal="center" vertical="center" wrapText="1"/>
    </xf>
    <xf numFmtId="2" fontId="5" fillId="4" borderId="14" xfId="0" applyNumberFormat="1" applyFont="1" applyFill="1" applyBorder="1"/>
    <xf numFmtId="2" fontId="5" fillId="4" borderId="29" xfId="0" applyNumberFormat="1" applyFont="1" applyFill="1" applyBorder="1"/>
    <xf numFmtId="2" fontId="4" fillId="3" borderId="47" xfId="0" applyNumberFormat="1" applyFont="1" applyFill="1" applyBorder="1"/>
    <xf numFmtId="2" fontId="4" fillId="3" borderId="46" xfId="0" applyNumberFormat="1" applyFont="1" applyFill="1" applyBorder="1"/>
    <xf numFmtId="0" fontId="4" fillId="3" borderId="46" xfId="0" applyFont="1" applyFill="1" applyBorder="1"/>
    <xf numFmtId="2" fontId="4" fillId="3" borderId="43" xfId="0" applyNumberFormat="1" applyFont="1" applyFill="1" applyBorder="1"/>
    <xf numFmtId="2" fontId="4" fillId="3" borderId="48" xfId="0" applyNumberFormat="1" applyFont="1" applyFill="1" applyBorder="1"/>
    <xf numFmtId="2" fontId="4" fillId="3" borderId="49" xfId="0" applyNumberFormat="1" applyFont="1" applyFill="1" applyBorder="1"/>
    <xf numFmtId="0" fontId="6" fillId="4" borderId="25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2" fillId="3" borderId="0" xfId="1" applyFont="1" applyFill="1" applyAlignment="1">
      <alignment horizontal="left"/>
    </xf>
    <xf numFmtId="0" fontId="2" fillId="4" borderId="3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6" fillId="4" borderId="34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2" fillId="3" borderId="0" xfId="1" applyFont="1" applyFill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7"/>
  <sheetViews>
    <sheetView tabSelected="1" view="pageLayout" zoomScaleNormal="100" workbookViewId="0">
      <selection activeCell="G6" sqref="G6:G8"/>
    </sheetView>
  </sheetViews>
  <sheetFormatPr defaultRowHeight="15" x14ac:dyDescent="0.25"/>
  <cols>
    <col min="1" max="1" width="3.5703125" customWidth="1"/>
    <col min="2" max="2" width="16.42578125" style="18" customWidth="1"/>
    <col min="3" max="3" width="6.7109375" style="41" customWidth="1"/>
    <col min="4" max="4" width="7.28515625" style="41" customWidth="1"/>
    <col min="5" max="5" width="10" style="41" customWidth="1"/>
    <col min="6" max="6" width="10.42578125" style="41" customWidth="1"/>
    <col min="7" max="7" width="10.5703125" style="41" customWidth="1"/>
    <col min="8" max="8" width="12.42578125" style="41" customWidth="1"/>
    <col min="9" max="9" width="12.140625" style="41" customWidth="1"/>
    <col min="10" max="10" width="9.28515625" style="18" customWidth="1"/>
    <col min="11" max="11" width="10.5703125" style="18" customWidth="1"/>
    <col min="12" max="12" width="11.28515625" style="18" customWidth="1"/>
    <col min="13" max="13" width="10.7109375" style="18" customWidth="1"/>
    <col min="14" max="15" width="10.5703125" style="18" customWidth="1"/>
  </cols>
  <sheetData>
    <row r="1" spans="1:68" ht="15.75" x14ac:dyDescent="0.25">
      <c r="B1" s="122" t="s">
        <v>6</v>
      </c>
      <c r="C1" s="122"/>
      <c r="D1" s="122"/>
      <c r="E1" s="122"/>
      <c r="F1" s="122"/>
      <c r="G1" s="40"/>
      <c r="H1" s="40"/>
      <c r="I1" s="40"/>
      <c r="J1" s="15"/>
      <c r="K1" s="15"/>
      <c r="L1" s="15"/>
      <c r="M1" s="15"/>
      <c r="N1" s="15"/>
      <c r="O1" s="15"/>
      <c r="P1" s="1"/>
    </row>
    <row r="2" spans="1:68" ht="15.75" x14ac:dyDescent="0.25">
      <c r="B2" s="110" t="s">
        <v>7</v>
      </c>
      <c r="C2" s="110"/>
      <c r="D2" s="110"/>
      <c r="E2" s="110"/>
      <c r="F2" s="110"/>
      <c r="G2" s="40"/>
      <c r="H2" s="40"/>
      <c r="I2" s="40"/>
      <c r="J2" s="15"/>
      <c r="K2" s="15"/>
      <c r="L2" s="15"/>
      <c r="M2" s="15"/>
      <c r="N2" s="15"/>
      <c r="O2" s="15"/>
      <c r="P2" s="1"/>
    </row>
    <row r="3" spans="1:68" ht="16.5" thickBot="1" x14ac:dyDescent="0.3">
      <c r="B3" s="16"/>
      <c r="C3" s="31"/>
      <c r="D3" s="31"/>
      <c r="E3" s="17"/>
      <c r="F3" s="17"/>
      <c r="G3" s="40"/>
      <c r="H3" s="40"/>
      <c r="I3" s="40"/>
      <c r="J3" s="15"/>
      <c r="K3" s="15"/>
      <c r="L3" s="15"/>
      <c r="M3" s="15"/>
      <c r="N3" s="15"/>
      <c r="O3" s="15"/>
      <c r="P3" s="1"/>
    </row>
    <row r="4" spans="1:68" ht="16.5" thickBot="1" x14ac:dyDescent="0.3">
      <c r="B4" s="111" t="s">
        <v>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1"/>
    </row>
    <row r="5" spans="1:68" ht="12.75" customHeight="1" thickBot="1" x14ac:dyDescent="0.3"/>
    <row r="6" spans="1:68" s="5" customFormat="1" ht="22.5" customHeight="1" x14ac:dyDescent="0.25">
      <c r="B6" s="97" t="s">
        <v>2</v>
      </c>
      <c r="C6" s="92" t="s">
        <v>0</v>
      </c>
      <c r="D6" s="92" t="s">
        <v>1</v>
      </c>
      <c r="E6" s="92" t="s">
        <v>3</v>
      </c>
      <c r="F6" s="92" t="s">
        <v>11</v>
      </c>
      <c r="G6" s="92" t="s">
        <v>13</v>
      </c>
      <c r="H6" s="92" t="s">
        <v>15</v>
      </c>
      <c r="I6" s="92" t="s">
        <v>16</v>
      </c>
      <c r="J6" s="92" t="s">
        <v>17</v>
      </c>
      <c r="K6" s="92" t="s">
        <v>18</v>
      </c>
      <c r="L6" s="92" t="s">
        <v>35</v>
      </c>
      <c r="M6" s="92" t="s">
        <v>37</v>
      </c>
      <c r="N6" s="92" t="s">
        <v>34</v>
      </c>
      <c r="O6" s="114" t="s">
        <v>36</v>
      </c>
    </row>
    <row r="7" spans="1:68" s="5" customFormat="1" ht="22.5" customHeight="1" x14ac:dyDescent="0.25">
      <c r="B7" s="98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115"/>
    </row>
    <row r="8" spans="1:68" s="5" customFormat="1" ht="25.5" customHeight="1" x14ac:dyDescent="0.25">
      <c r="B8" s="98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115"/>
    </row>
    <row r="9" spans="1:68" s="5" customFormat="1" ht="15" customHeight="1" x14ac:dyDescent="0.25">
      <c r="B9" s="98"/>
      <c r="C9" s="93"/>
      <c r="D9" s="93"/>
      <c r="E9" s="93"/>
      <c r="F9" s="38" t="s">
        <v>12</v>
      </c>
      <c r="G9" s="38" t="s">
        <v>14</v>
      </c>
      <c r="H9" s="38" t="s">
        <v>14</v>
      </c>
      <c r="I9" s="38" t="s">
        <v>14</v>
      </c>
      <c r="J9" s="38" t="s">
        <v>14</v>
      </c>
      <c r="K9" s="38" t="s">
        <v>14</v>
      </c>
      <c r="L9" s="38" t="s">
        <v>14</v>
      </c>
      <c r="M9" s="38" t="s">
        <v>14</v>
      </c>
      <c r="N9" s="38" t="s">
        <v>14</v>
      </c>
      <c r="O9" s="77" t="s">
        <v>14</v>
      </c>
    </row>
    <row r="10" spans="1:68" s="13" customFormat="1" ht="15" customHeight="1" thickBot="1" x14ac:dyDescent="0.25">
      <c r="A10" s="14"/>
      <c r="B10" s="32">
        <v>1</v>
      </c>
      <c r="C10" s="33">
        <v>2</v>
      </c>
      <c r="D10" s="33">
        <v>3</v>
      </c>
      <c r="E10" s="33">
        <v>4</v>
      </c>
      <c r="F10" s="33">
        <v>5</v>
      </c>
      <c r="G10" s="33">
        <v>6</v>
      </c>
      <c r="H10" s="33">
        <v>7</v>
      </c>
      <c r="I10" s="33">
        <v>8</v>
      </c>
      <c r="J10" s="33">
        <v>9</v>
      </c>
      <c r="K10" s="33">
        <v>10</v>
      </c>
      <c r="L10" s="33">
        <v>11</v>
      </c>
      <c r="M10" s="33">
        <v>12</v>
      </c>
      <c r="N10" s="33">
        <v>13</v>
      </c>
      <c r="O10" s="78">
        <v>14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8" ht="15.75" x14ac:dyDescent="0.25">
      <c r="B11" s="107" t="s">
        <v>32</v>
      </c>
      <c r="C11" s="42">
        <v>32</v>
      </c>
      <c r="D11" s="42">
        <v>1</v>
      </c>
      <c r="E11" s="42">
        <v>4204</v>
      </c>
      <c r="F11" s="43">
        <v>50.24</v>
      </c>
      <c r="G11" s="43">
        <v>0</v>
      </c>
      <c r="H11" s="43">
        <v>0</v>
      </c>
      <c r="I11" s="43">
        <v>0</v>
      </c>
      <c r="J11" s="11">
        <v>0</v>
      </c>
      <c r="K11" s="11">
        <v>50.24</v>
      </c>
      <c r="L11" s="19"/>
      <c r="M11" s="19"/>
      <c r="N11" s="11"/>
      <c r="O11" s="34"/>
    </row>
    <row r="12" spans="1:68" ht="15.75" x14ac:dyDescent="0.25">
      <c r="B12" s="105"/>
      <c r="C12" s="94">
        <v>33</v>
      </c>
      <c r="D12" s="44">
        <v>1</v>
      </c>
      <c r="E12" s="44">
        <v>4111</v>
      </c>
      <c r="F12" s="45">
        <v>39.51</v>
      </c>
      <c r="G12" s="45"/>
      <c r="H12" s="45"/>
      <c r="I12" s="45"/>
      <c r="J12" s="3"/>
      <c r="K12" s="3">
        <v>39.51</v>
      </c>
      <c r="L12" s="21"/>
      <c r="M12" s="21"/>
      <c r="N12" s="3"/>
      <c r="O12" s="35"/>
    </row>
    <row r="13" spans="1:68" ht="15.75" x14ac:dyDescent="0.25">
      <c r="B13" s="105"/>
      <c r="C13" s="94"/>
      <c r="D13" s="44">
        <v>3</v>
      </c>
      <c r="E13" s="44">
        <v>4204</v>
      </c>
      <c r="F13" s="45">
        <v>82.39</v>
      </c>
      <c r="G13" s="45"/>
      <c r="H13" s="45"/>
      <c r="I13" s="45"/>
      <c r="J13" s="3"/>
      <c r="K13" s="3">
        <v>82.39</v>
      </c>
      <c r="L13" s="21"/>
      <c r="M13" s="21"/>
      <c r="N13" s="3"/>
      <c r="O13" s="35"/>
    </row>
    <row r="14" spans="1:68" ht="15.75" x14ac:dyDescent="0.25">
      <c r="B14" s="105"/>
      <c r="C14" s="44">
        <v>35</v>
      </c>
      <c r="D14" s="44">
        <v>1</v>
      </c>
      <c r="E14" s="44">
        <v>4111</v>
      </c>
      <c r="F14" s="45">
        <v>20.64</v>
      </c>
      <c r="G14" s="45"/>
      <c r="H14" s="45"/>
      <c r="I14" s="45"/>
      <c r="J14" s="3"/>
      <c r="K14" s="3">
        <v>20.64</v>
      </c>
      <c r="L14" s="21"/>
      <c r="M14" s="21"/>
      <c r="N14" s="3"/>
      <c r="O14" s="35"/>
    </row>
    <row r="15" spans="1:68" ht="15.75" x14ac:dyDescent="0.25">
      <c r="B15" s="105"/>
      <c r="C15" s="44">
        <v>39</v>
      </c>
      <c r="D15" s="44">
        <v>0</v>
      </c>
      <c r="E15" s="44">
        <v>4204</v>
      </c>
      <c r="F15" s="45">
        <v>59.67</v>
      </c>
      <c r="G15" s="45"/>
      <c r="H15" s="45"/>
      <c r="I15" s="45"/>
      <c r="J15" s="3"/>
      <c r="K15" s="3">
        <v>59.67</v>
      </c>
      <c r="L15" s="21"/>
      <c r="M15" s="21"/>
      <c r="N15" s="3"/>
      <c r="O15" s="35"/>
    </row>
    <row r="16" spans="1:68" ht="15.75" x14ac:dyDescent="0.25">
      <c r="B16" s="105"/>
      <c r="C16" s="94">
        <v>40</v>
      </c>
      <c r="D16" s="44">
        <v>3</v>
      </c>
      <c r="E16" s="44">
        <v>4204</v>
      </c>
      <c r="F16" s="45">
        <v>52.42</v>
      </c>
      <c r="G16" s="45"/>
      <c r="H16" s="45"/>
      <c r="I16" s="45"/>
      <c r="J16" s="3"/>
      <c r="K16" s="3">
        <v>52.42</v>
      </c>
      <c r="L16" s="21"/>
      <c r="M16" s="21"/>
      <c r="N16" s="3"/>
      <c r="O16" s="35"/>
    </row>
    <row r="17" spans="2:16" ht="15.75" x14ac:dyDescent="0.25">
      <c r="B17" s="105"/>
      <c r="C17" s="94"/>
      <c r="D17" s="44">
        <v>2</v>
      </c>
      <c r="E17" s="44">
        <v>4111</v>
      </c>
      <c r="F17" s="45">
        <v>19.77</v>
      </c>
      <c r="G17" s="45"/>
      <c r="H17" s="45"/>
      <c r="I17" s="45"/>
      <c r="J17" s="3"/>
      <c r="K17" s="3">
        <v>19.77</v>
      </c>
      <c r="L17" s="21"/>
      <c r="M17" s="21"/>
      <c r="N17" s="3"/>
      <c r="O17" s="35"/>
    </row>
    <row r="18" spans="2:16" ht="15.75" x14ac:dyDescent="0.25">
      <c r="B18" s="105"/>
      <c r="C18" s="94">
        <v>44</v>
      </c>
      <c r="D18" s="44">
        <v>1</v>
      </c>
      <c r="E18" s="44">
        <v>1107</v>
      </c>
      <c r="F18" s="45">
        <v>85.98</v>
      </c>
      <c r="G18" s="45"/>
      <c r="H18" s="45">
        <v>85.98</v>
      </c>
      <c r="I18" s="45"/>
      <c r="J18" s="3"/>
      <c r="K18" s="3"/>
      <c r="L18" s="21"/>
      <c r="M18" s="21"/>
      <c r="N18" s="3"/>
      <c r="O18" s="35"/>
    </row>
    <row r="19" spans="2:16" ht="15.75" x14ac:dyDescent="0.25">
      <c r="B19" s="105"/>
      <c r="C19" s="94"/>
      <c r="D19" s="44">
        <v>4</v>
      </c>
      <c r="E19" s="44">
        <v>4113</v>
      </c>
      <c r="F19" s="45">
        <v>15.56</v>
      </c>
      <c r="G19" s="45"/>
      <c r="H19" s="45"/>
      <c r="I19" s="45"/>
      <c r="J19" s="3"/>
      <c r="K19" s="3">
        <v>15.56</v>
      </c>
      <c r="L19" s="21"/>
      <c r="M19" s="21"/>
      <c r="N19" s="3"/>
      <c r="O19" s="35"/>
    </row>
    <row r="20" spans="2:16" ht="15.75" x14ac:dyDescent="0.25">
      <c r="B20" s="105"/>
      <c r="C20" s="94"/>
      <c r="D20" s="44">
        <v>5</v>
      </c>
      <c r="E20" s="44">
        <v>4113</v>
      </c>
      <c r="F20" s="45">
        <v>1.25</v>
      </c>
      <c r="G20" s="45"/>
      <c r="H20" s="45"/>
      <c r="I20" s="45"/>
      <c r="J20" s="3"/>
      <c r="K20" s="3">
        <v>1.25</v>
      </c>
      <c r="L20" s="21"/>
      <c r="M20" s="21"/>
      <c r="N20" s="3"/>
      <c r="O20" s="35"/>
    </row>
    <row r="21" spans="2:16" ht="16.5" thickBot="1" x14ac:dyDescent="0.3">
      <c r="B21" s="106"/>
      <c r="C21" s="108" t="s">
        <v>29</v>
      </c>
      <c r="D21" s="108"/>
      <c r="E21" s="108"/>
      <c r="F21" s="71">
        <f>F11+F12+F13+F14+F15+F16+F17+F18+F19+F20</f>
        <v>427.43</v>
      </c>
      <c r="G21" s="72">
        <f t="shared" ref="G21:O21" si="0">G11+G12+G13+G14+G15+G16+G17+G18+G19+G20</f>
        <v>0</v>
      </c>
      <c r="H21" s="72">
        <f t="shared" si="0"/>
        <v>85.98</v>
      </c>
      <c r="I21" s="72">
        <f t="shared" si="0"/>
        <v>0</v>
      </c>
      <c r="J21" s="73">
        <f t="shared" si="0"/>
        <v>0</v>
      </c>
      <c r="K21" s="73">
        <f t="shared" si="0"/>
        <v>341.45</v>
      </c>
      <c r="L21" s="73">
        <f t="shared" si="0"/>
        <v>0</v>
      </c>
      <c r="M21" s="73">
        <f t="shared" si="0"/>
        <v>0</v>
      </c>
      <c r="N21" s="73">
        <f t="shared" si="0"/>
        <v>0</v>
      </c>
      <c r="O21" s="85">
        <f t="shared" si="0"/>
        <v>0</v>
      </c>
      <c r="P21" s="4">
        <f>H21+K21</f>
        <v>427.43</v>
      </c>
    </row>
    <row r="22" spans="2:16" ht="15" customHeight="1" x14ac:dyDescent="0.25">
      <c r="B22" s="99" t="s">
        <v>31</v>
      </c>
      <c r="C22" s="109">
        <v>18</v>
      </c>
      <c r="D22" s="46" t="s">
        <v>19</v>
      </c>
      <c r="E22" s="42">
        <v>1107</v>
      </c>
      <c r="F22" s="43">
        <v>63.5</v>
      </c>
      <c r="G22" s="43"/>
      <c r="H22" s="43">
        <v>63.5</v>
      </c>
      <c r="I22" s="43"/>
      <c r="J22" s="11"/>
      <c r="K22" s="11"/>
      <c r="L22" s="11"/>
      <c r="M22" s="11"/>
      <c r="N22" s="11"/>
      <c r="O22" s="86"/>
    </row>
    <row r="23" spans="2:16" ht="15" customHeight="1" x14ac:dyDescent="0.25">
      <c r="B23" s="90"/>
      <c r="C23" s="94"/>
      <c r="D23" s="47" t="s">
        <v>20</v>
      </c>
      <c r="E23" s="44">
        <v>3217</v>
      </c>
      <c r="F23" s="45">
        <v>3.87</v>
      </c>
      <c r="G23" s="45"/>
      <c r="H23" s="45"/>
      <c r="I23" s="45"/>
      <c r="J23" s="3">
        <v>3.87</v>
      </c>
      <c r="K23" s="3"/>
      <c r="L23" s="3"/>
      <c r="M23" s="3"/>
      <c r="N23" s="3"/>
      <c r="O23" s="35"/>
    </row>
    <row r="24" spans="2:16" ht="15" customHeight="1" x14ac:dyDescent="0.25">
      <c r="B24" s="90"/>
      <c r="C24" s="94"/>
      <c r="D24" s="47" t="s">
        <v>21</v>
      </c>
      <c r="E24" s="44">
        <v>4113</v>
      </c>
      <c r="F24" s="45">
        <v>14.39</v>
      </c>
      <c r="G24" s="45"/>
      <c r="H24" s="45"/>
      <c r="I24" s="45"/>
      <c r="J24" s="3"/>
      <c r="K24" s="3">
        <v>14.39</v>
      </c>
      <c r="L24" s="3"/>
      <c r="M24" s="3"/>
      <c r="N24" s="3"/>
      <c r="O24" s="35"/>
    </row>
    <row r="25" spans="2:16" ht="15" customHeight="1" x14ac:dyDescent="0.25">
      <c r="B25" s="90"/>
      <c r="C25" s="94"/>
      <c r="D25" s="47" t="s">
        <v>22</v>
      </c>
      <c r="E25" s="44">
        <v>4113</v>
      </c>
      <c r="F25" s="45">
        <v>2.23</v>
      </c>
      <c r="G25" s="45"/>
      <c r="H25" s="45"/>
      <c r="I25" s="45"/>
      <c r="J25" s="3"/>
      <c r="K25" s="3">
        <v>2.23</v>
      </c>
      <c r="L25" s="3"/>
      <c r="M25" s="3"/>
      <c r="N25" s="3"/>
      <c r="O25" s="35"/>
    </row>
    <row r="26" spans="2:16" ht="15" customHeight="1" x14ac:dyDescent="0.25">
      <c r="B26" s="90"/>
      <c r="C26" s="94"/>
      <c r="D26" s="48" t="s">
        <v>23</v>
      </c>
      <c r="E26" s="49">
        <v>4113</v>
      </c>
      <c r="F26" s="50">
        <v>1.06</v>
      </c>
      <c r="G26" s="45"/>
      <c r="H26" s="45"/>
      <c r="I26" s="45"/>
      <c r="J26" s="3"/>
      <c r="K26" s="3">
        <v>1.06</v>
      </c>
      <c r="L26" s="3"/>
      <c r="M26" s="3"/>
      <c r="N26" s="3"/>
      <c r="O26" s="35"/>
    </row>
    <row r="27" spans="2:16" ht="15" customHeight="1" x14ac:dyDescent="0.25">
      <c r="B27" s="90"/>
      <c r="C27" s="94">
        <v>19</v>
      </c>
      <c r="D27" s="47" t="s">
        <v>19</v>
      </c>
      <c r="E27" s="44">
        <v>1107</v>
      </c>
      <c r="F27" s="45">
        <v>76.78</v>
      </c>
      <c r="G27" s="45"/>
      <c r="H27" s="45">
        <v>76.78</v>
      </c>
      <c r="I27" s="45"/>
      <c r="J27" s="3"/>
      <c r="K27" s="3"/>
      <c r="L27" s="3"/>
      <c r="M27" s="3"/>
      <c r="N27" s="3"/>
      <c r="O27" s="35"/>
    </row>
    <row r="28" spans="2:16" ht="15" customHeight="1" x14ac:dyDescent="0.25">
      <c r="B28" s="90"/>
      <c r="C28" s="94"/>
      <c r="D28" s="47" t="s">
        <v>20</v>
      </c>
      <c r="E28" s="44">
        <v>3219</v>
      </c>
      <c r="F28" s="45">
        <v>3.54</v>
      </c>
      <c r="G28" s="45"/>
      <c r="H28" s="45"/>
      <c r="I28" s="45"/>
      <c r="J28" s="3">
        <v>3.54</v>
      </c>
      <c r="K28" s="3"/>
      <c r="L28" s="3"/>
      <c r="M28" s="3"/>
      <c r="N28" s="3"/>
      <c r="O28" s="35"/>
    </row>
    <row r="29" spans="2:16" ht="15" customHeight="1" x14ac:dyDescent="0.25">
      <c r="B29" s="90"/>
      <c r="C29" s="94"/>
      <c r="D29" s="47" t="s">
        <v>21</v>
      </c>
      <c r="E29" s="44">
        <v>3219</v>
      </c>
      <c r="F29" s="45">
        <v>11.17</v>
      </c>
      <c r="G29" s="45"/>
      <c r="H29" s="45"/>
      <c r="I29" s="45"/>
      <c r="J29" s="3">
        <v>11.17</v>
      </c>
      <c r="K29" s="3"/>
      <c r="L29" s="3"/>
      <c r="M29" s="3"/>
      <c r="N29" s="3"/>
      <c r="O29" s="35"/>
    </row>
    <row r="30" spans="2:16" ht="15" customHeight="1" x14ac:dyDescent="0.25">
      <c r="B30" s="90"/>
      <c r="C30" s="94"/>
      <c r="D30" s="47" t="s">
        <v>22</v>
      </c>
      <c r="E30" s="44">
        <v>3115</v>
      </c>
      <c r="F30" s="45">
        <v>2.93</v>
      </c>
      <c r="G30" s="45"/>
      <c r="H30" s="45"/>
      <c r="I30" s="45"/>
      <c r="J30" s="3">
        <v>2.93</v>
      </c>
      <c r="K30" s="3"/>
      <c r="L30" s="3"/>
      <c r="M30" s="3"/>
      <c r="N30" s="3"/>
      <c r="O30" s="35"/>
    </row>
    <row r="31" spans="2:16" ht="15" customHeight="1" x14ac:dyDescent="0.25">
      <c r="B31" s="90"/>
      <c r="C31" s="94"/>
      <c r="D31" s="47" t="s">
        <v>23</v>
      </c>
      <c r="E31" s="44">
        <v>4204</v>
      </c>
      <c r="F31" s="45">
        <v>11.02</v>
      </c>
      <c r="G31" s="45"/>
      <c r="H31" s="45"/>
      <c r="I31" s="45"/>
      <c r="J31" s="3"/>
      <c r="K31" s="3">
        <v>11.02</v>
      </c>
      <c r="L31" s="3"/>
      <c r="M31" s="3"/>
      <c r="N31" s="3"/>
      <c r="O31" s="35"/>
    </row>
    <row r="32" spans="2:16" ht="15" customHeight="1" x14ac:dyDescent="0.25">
      <c r="B32" s="90"/>
      <c r="C32" s="94"/>
      <c r="D32" s="47" t="s">
        <v>24</v>
      </c>
      <c r="E32" s="44">
        <v>4113</v>
      </c>
      <c r="F32" s="45">
        <v>3.49</v>
      </c>
      <c r="G32" s="45"/>
      <c r="H32" s="45"/>
      <c r="I32" s="45"/>
      <c r="J32" s="3"/>
      <c r="K32" s="3">
        <v>3.49</v>
      </c>
      <c r="L32" s="3"/>
      <c r="M32" s="3"/>
      <c r="N32" s="3"/>
      <c r="O32" s="35"/>
    </row>
    <row r="33" spans="1:68" ht="15" customHeight="1" x14ac:dyDescent="0.25">
      <c r="B33" s="90"/>
      <c r="C33" s="94"/>
      <c r="D33" s="47" t="s">
        <v>25</v>
      </c>
      <c r="E33" s="44">
        <v>4111</v>
      </c>
      <c r="F33" s="45">
        <v>7.55</v>
      </c>
      <c r="G33" s="45"/>
      <c r="H33" s="45"/>
      <c r="I33" s="45"/>
      <c r="J33" s="3"/>
      <c r="K33" s="3">
        <v>7.55</v>
      </c>
      <c r="L33" s="3"/>
      <c r="M33" s="3"/>
      <c r="N33" s="3"/>
      <c r="O33" s="35"/>
    </row>
    <row r="34" spans="1:68" ht="15" customHeight="1" x14ac:dyDescent="0.25">
      <c r="B34" s="90"/>
      <c r="C34" s="94"/>
      <c r="D34" s="47" t="s">
        <v>26</v>
      </c>
      <c r="E34" s="44">
        <v>6201</v>
      </c>
      <c r="F34" s="45">
        <v>3.32</v>
      </c>
      <c r="G34" s="45"/>
      <c r="H34" s="45"/>
      <c r="I34" s="45"/>
      <c r="J34" s="3"/>
      <c r="K34" s="3"/>
      <c r="L34" s="3"/>
      <c r="M34" s="3"/>
      <c r="N34" s="3"/>
      <c r="O34" s="35">
        <v>3.32</v>
      </c>
    </row>
    <row r="35" spans="1:68" ht="15" customHeight="1" x14ac:dyDescent="0.25">
      <c r="B35" s="90"/>
      <c r="C35" s="94"/>
      <c r="D35" s="47" t="s">
        <v>27</v>
      </c>
      <c r="E35" s="44">
        <v>6201</v>
      </c>
      <c r="F35" s="45">
        <v>0.84</v>
      </c>
      <c r="G35" s="45"/>
      <c r="H35" s="45"/>
      <c r="I35" s="45"/>
      <c r="J35" s="3"/>
      <c r="K35" s="3"/>
      <c r="L35" s="3"/>
      <c r="M35" s="3"/>
      <c r="N35" s="3"/>
      <c r="O35" s="35">
        <v>0.84</v>
      </c>
    </row>
    <row r="36" spans="1:68" ht="15" customHeight="1" x14ac:dyDescent="0.25">
      <c r="B36" s="90"/>
      <c r="C36" s="44">
        <v>19</v>
      </c>
      <c r="D36" s="47" t="s">
        <v>28</v>
      </c>
      <c r="E36" s="44">
        <v>6401</v>
      </c>
      <c r="F36" s="45">
        <v>0.1</v>
      </c>
      <c r="G36" s="45"/>
      <c r="H36" s="45"/>
      <c r="I36" s="45"/>
      <c r="J36" s="3"/>
      <c r="K36" s="3"/>
      <c r="L36" s="3"/>
      <c r="M36" s="3"/>
      <c r="N36" s="3"/>
      <c r="O36" s="35">
        <v>0.1</v>
      </c>
    </row>
    <row r="37" spans="1:68" ht="15" customHeight="1" x14ac:dyDescent="0.25">
      <c r="B37" s="90"/>
      <c r="C37" s="44">
        <v>22</v>
      </c>
      <c r="D37" s="47">
        <v>1</v>
      </c>
      <c r="E37" s="44">
        <v>1109</v>
      </c>
      <c r="F37" s="45">
        <v>66.83</v>
      </c>
      <c r="G37" s="45"/>
      <c r="H37" s="45">
        <v>66.83</v>
      </c>
      <c r="I37" s="45"/>
      <c r="J37" s="3"/>
      <c r="K37" s="3"/>
      <c r="L37" s="3"/>
      <c r="M37" s="3"/>
      <c r="N37" s="3"/>
      <c r="O37" s="35"/>
    </row>
    <row r="38" spans="1:68" ht="15" customHeight="1" x14ac:dyDescent="0.25">
      <c r="B38" s="90"/>
      <c r="C38" s="101">
        <v>22</v>
      </c>
      <c r="D38" s="47" t="s">
        <v>20</v>
      </c>
      <c r="E38" s="44">
        <v>3115</v>
      </c>
      <c r="F38" s="45">
        <v>0.74</v>
      </c>
      <c r="G38" s="45"/>
      <c r="H38" s="45"/>
      <c r="I38" s="45"/>
      <c r="J38" s="3">
        <v>0.74</v>
      </c>
      <c r="K38" s="3"/>
      <c r="L38" s="3"/>
      <c r="M38" s="3"/>
      <c r="N38" s="3"/>
      <c r="O38" s="35"/>
    </row>
    <row r="39" spans="1:68" ht="15" customHeight="1" x14ac:dyDescent="0.25">
      <c r="B39" s="90"/>
      <c r="C39" s="102"/>
      <c r="D39" s="47" t="s">
        <v>21</v>
      </c>
      <c r="E39" s="44">
        <v>4111</v>
      </c>
      <c r="F39" s="45">
        <v>9.57</v>
      </c>
      <c r="G39" s="45"/>
      <c r="H39" s="45"/>
      <c r="I39" s="45"/>
      <c r="J39" s="3"/>
      <c r="K39" s="3">
        <v>9.57</v>
      </c>
      <c r="L39" s="3"/>
      <c r="M39" s="3"/>
      <c r="N39" s="3"/>
      <c r="O39" s="35"/>
    </row>
    <row r="40" spans="1:68" ht="15" customHeight="1" x14ac:dyDescent="0.25">
      <c r="B40" s="90"/>
      <c r="C40" s="102"/>
      <c r="D40" s="47" t="s">
        <v>22</v>
      </c>
      <c r="E40" s="44">
        <v>6201</v>
      </c>
      <c r="F40" s="45">
        <v>7.29</v>
      </c>
      <c r="G40" s="45"/>
      <c r="H40" s="45"/>
      <c r="I40" s="45"/>
      <c r="J40" s="3"/>
      <c r="K40" s="3"/>
      <c r="L40" s="3"/>
      <c r="M40" s="3"/>
      <c r="N40" s="3"/>
      <c r="O40" s="35">
        <v>7.29</v>
      </c>
    </row>
    <row r="41" spans="1:68" ht="16.5" thickBot="1" x14ac:dyDescent="0.3">
      <c r="B41" s="100"/>
      <c r="C41" s="103"/>
      <c r="D41" s="51" t="s">
        <v>23</v>
      </c>
      <c r="E41" s="52">
        <v>6401</v>
      </c>
      <c r="F41" s="53">
        <v>0.56000000000000005</v>
      </c>
      <c r="G41" s="53"/>
      <c r="H41" s="53"/>
      <c r="I41" s="53"/>
      <c r="J41" s="12"/>
      <c r="K41" s="12"/>
      <c r="L41" s="12"/>
      <c r="M41" s="12"/>
      <c r="N41" s="12"/>
      <c r="O41" s="36">
        <v>0.56000000000000005</v>
      </c>
    </row>
    <row r="42" spans="1:68" s="5" customFormat="1" ht="22.5" customHeight="1" x14ac:dyDescent="0.25">
      <c r="B42" s="97" t="s">
        <v>2</v>
      </c>
      <c r="C42" s="92" t="s">
        <v>0</v>
      </c>
      <c r="D42" s="92" t="s">
        <v>1</v>
      </c>
      <c r="E42" s="92" t="s">
        <v>3</v>
      </c>
      <c r="F42" s="92" t="s">
        <v>11</v>
      </c>
      <c r="G42" s="92" t="s">
        <v>13</v>
      </c>
      <c r="H42" s="92" t="s">
        <v>15</v>
      </c>
      <c r="I42" s="92" t="s">
        <v>16</v>
      </c>
      <c r="J42" s="92" t="s">
        <v>17</v>
      </c>
      <c r="K42" s="92" t="s">
        <v>18</v>
      </c>
      <c r="L42" s="92" t="s">
        <v>35</v>
      </c>
      <c r="M42" s="92" t="s">
        <v>37</v>
      </c>
      <c r="N42" s="92" t="s">
        <v>34</v>
      </c>
      <c r="O42" s="87" t="s">
        <v>36</v>
      </c>
    </row>
    <row r="43" spans="1:68" s="5" customFormat="1" ht="22.5" customHeight="1" x14ac:dyDescent="0.25">
      <c r="B43" s="98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88"/>
    </row>
    <row r="44" spans="1:68" s="5" customFormat="1" ht="25.5" customHeight="1" x14ac:dyDescent="0.25">
      <c r="B44" s="98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88"/>
    </row>
    <row r="45" spans="1:68" s="5" customFormat="1" ht="15" customHeight="1" x14ac:dyDescent="0.25">
      <c r="B45" s="98"/>
      <c r="C45" s="93"/>
      <c r="D45" s="93"/>
      <c r="E45" s="93"/>
      <c r="F45" s="38" t="s">
        <v>12</v>
      </c>
      <c r="G45" s="38" t="s">
        <v>14</v>
      </c>
      <c r="H45" s="38" t="s">
        <v>14</v>
      </c>
      <c r="I45" s="38" t="s">
        <v>14</v>
      </c>
      <c r="J45" s="38" t="s">
        <v>14</v>
      </c>
      <c r="K45" s="38" t="s">
        <v>14</v>
      </c>
      <c r="L45" s="38" t="s">
        <v>14</v>
      </c>
      <c r="M45" s="38" t="s">
        <v>14</v>
      </c>
      <c r="N45" s="38" t="s">
        <v>14</v>
      </c>
      <c r="O45" s="39" t="s">
        <v>14</v>
      </c>
    </row>
    <row r="46" spans="1:68" s="13" customFormat="1" ht="15" customHeight="1" thickBot="1" x14ac:dyDescent="0.25">
      <c r="A46" s="14"/>
      <c r="B46" s="32">
        <v>1</v>
      </c>
      <c r="C46" s="33">
        <v>2</v>
      </c>
      <c r="D46" s="33">
        <v>3</v>
      </c>
      <c r="E46" s="33">
        <v>4</v>
      </c>
      <c r="F46" s="33">
        <v>5</v>
      </c>
      <c r="G46" s="33">
        <v>6</v>
      </c>
      <c r="H46" s="33">
        <v>7</v>
      </c>
      <c r="I46" s="33">
        <v>8</v>
      </c>
      <c r="J46" s="33">
        <v>9</v>
      </c>
      <c r="K46" s="33">
        <v>10</v>
      </c>
      <c r="L46" s="33">
        <v>11</v>
      </c>
      <c r="M46" s="33">
        <v>12</v>
      </c>
      <c r="N46" s="33">
        <v>13</v>
      </c>
      <c r="O46" s="37">
        <v>14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</row>
    <row r="47" spans="1:68" ht="15.75" x14ac:dyDescent="0.25">
      <c r="B47" s="104" t="s">
        <v>31</v>
      </c>
      <c r="C47" s="54">
        <v>24</v>
      </c>
      <c r="D47" s="54" t="s">
        <v>8</v>
      </c>
      <c r="E47" s="54">
        <v>1114</v>
      </c>
      <c r="F47" s="55">
        <v>12.5</v>
      </c>
      <c r="G47" s="55"/>
      <c r="H47" s="55">
        <v>12.5</v>
      </c>
      <c r="I47" s="55"/>
      <c r="J47" s="8"/>
      <c r="K47" s="8"/>
      <c r="L47" s="8"/>
      <c r="M47" s="8"/>
      <c r="N47" s="8"/>
      <c r="O47" s="24"/>
    </row>
    <row r="48" spans="1:68" ht="15.75" x14ac:dyDescent="0.25">
      <c r="B48" s="105"/>
      <c r="C48" s="44"/>
      <c r="D48" s="47" t="s">
        <v>21</v>
      </c>
      <c r="E48" s="44">
        <v>4111</v>
      </c>
      <c r="F48" s="45">
        <v>7.01</v>
      </c>
      <c r="G48" s="45"/>
      <c r="H48" s="45"/>
      <c r="I48" s="45"/>
      <c r="J48" s="3"/>
      <c r="K48" s="3">
        <v>7.01</v>
      </c>
      <c r="L48" s="3"/>
      <c r="M48" s="3"/>
      <c r="N48" s="3"/>
      <c r="O48" s="22"/>
    </row>
    <row r="49" spans="2:16" ht="15.75" x14ac:dyDescent="0.25">
      <c r="B49" s="105"/>
      <c r="C49" s="44">
        <v>28</v>
      </c>
      <c r="D49" s="47">
        <v>1</v>
      </c>
      <c r="E49" s="44">
        <v>1114</v>
      </c>
      <c r="F49" s="45">
        <v>27.87</v>
      </c>
      <c r="G49" s="45"/>
      <c r="H49" s="45">
        <v>27.87</v>
      </c>
      <c r="I49" s="45"/>
      <c r="J49" s="3"/>
      <c r="K49" s="3"/>
      <c r="L49" s="3"/>
      <c r="M49" s="3"/>
      <c r="N49" s="3"/>
      <c r="O49" s="22"/>
    </row>
    <row r="50" spans="2:16" ht="15.75" x14ac:dyDescent="0.25">
      <c r="B50" s="105"/>
      <c r="C50" s="44">
        <v>28</v>
      </c>
      <c r="D50" s="47">
        <v>2</v>
      </c>
      <c r="E50" s="44">
        <v>1110</v>
      </c>
      <c r="F50" s="45">
        <v>19.23</v>
      </c>
      <c r="G50" s="45"/>
      <c r="H50" s="45">
        <v>19.23</v>
      </c>
      <c r="I50" s="45"/>
      <c r="J50" s="3"/>
      <c r="K50" s="3"/>
      <c r="L50" s="3"/>
      <c r="M50" s="3"/>
      <c r="N50" s="3"/>
      <c r="O50" s="22"/>
    </row>
    <row r="51" spans="2:16" ht="15.75" x14ac:dyDescent="0.25">
      <c r="B51" s="105"/>
      <c r="C51" s="44">
        <v>60</v>
      </c>
      <c r="D51" s="47"/>
      <c r="E51" s="44">
        <v>6201</v>
      </c>
      <c r="F51" s="45">
        <v>55.38</v>
      </c>
      <c r="G51" s="45"/>
      <c r="H51" s="45"/>
      <c r="I51" s="45"/>
      <c r="J51" s="3"/>
      <c r="K51" s="3"/>
      <c r="L51" s="3"/>
      <c r="M51" s="3"/>
      <c r="N51" s="3"/>
      <c r="O51" s="22">
        <v>55.38</v>
      </c>
    </row>
    <row r="52" spans="2:16" ht="16.5" thickBot="1" x14ac:dyDescent="0.3">
      <c r="B52" s="106"/>
      <c r="C52" s="108" t="s">
        <v>30</v>
      </c>
      <c r="D52" s="108"/>
      <c r="E52" s="108"/>
      <c r="F52" s="74">
        <f>F22+F23+F24+F25+F26+F27+F28+F29+F30+F31+F32+F33+F34+F35+F36+F37+F38+F39+F40+F41+F47+F48+F49+F50+F51</f>
        <v>412.77000000000004</v>
      </c>
      <c r="G52" s="72">
        <f t="shared" ref="G52:O52" si="1">G22+G23+G24+G25+G26+G27+G28+G29+G30+G31+G32+G33+G34+G35+G36+G37+G38+G39+G40+G41+G47+G48+G49+G50+G51</f>
        <v>0</v>
      </c>
      <c r="H52" s="72">
        <f t="shared" si="1"/>
        <v>266.71000000000004</v>
      </c>
      <c r="I52" s="72">
        <f t="shared" si="1"/>
        <v>0</v>
      </c>
      <c r="J52" s="73">
        <f t="shared" si="1"/>
        <v>22.249999999999996</v>
      </c>
      <c r="K52" s="73">
        <f t="shared" si="1"/>
        <v>56.319999999999993</v>
      </c>
      <c r="L52" s="73">
        <f t="shared" si="1"/>
        <v>0</v>
      </c>
      <c r="M52" s="73">
        <f t="shared" si="1"/>
        <v>0</v>
      </c>
      <c r="N52" s="73">
        <f t="shared" si="1"/>
        <v>0</v>
      </c>
      <c r="O52" s="84">
        <f t="shared" si="1"/>
        <v>67.490000000000009</v>
      </c>
      <c r="P52" s="4">
        <f>H52+J52+K52+O52</f>
        <v>412.77000000000004</v>
      </c>
    </row>
    <row r="53" spans="2:16" ht="15.75" customHeight="1" x14ac:dyDescent="0.25">
      <c r="B53" s="95" t="s">
        <v>33</v>
      </c>
      <c r="C53" s="109">
        <v>20</v>
      </c>
      <c r="D53" s="46" t="s">
        <v>19</v>
      </c>
      <c r="E53" s="42">
        <v>4113</v>
      </c>
      <c r="F53" s="43">
        <v>67.260000000000005</v>
      </c>
      <c r="G53" s="43"/>
      <c r="H53" s="43"/>
      <c r="I53" s="43"/>
      <c r="J53" s="11"/>
      <c r="K53" s="11">
        <v>67.260000000000005</v>
      </c>
      <c r="L53" s="11"/>
      <c r="M53" s="11"/>
      <c r="N53" s="11"/>
      <c r="O53" s="20"/>
    </row>
    <row r="54" spans="2:16" ht="15.75" x14ac:dyDescent="0.25">
      <c r="B54" s="95"/>
      <c r="C54" s="94"/>
      <c r="D54" s="47" t="s">
        <v>20</v>
      </c>
      <c r="E54" s="44">
        <v>4113</v>
      </c>
      <c r="F54" s="45">
        <v>19.46</v>
      </c>
      <c r="G54" s="45"/>
      <c r="H54" s="45"/>
      <c r="I54" s="45"/>
      <c r="J54" s="3"/>
      <c r="K54" s="3">
        <v>19.46</v>
      </c>
      <c r="L54" s="3"/>
      <c r="M54" s="3"/>
      <c r="N54" s="3"/>
      <c r="O54" s="22"/>
    </row>
    <row r="55" spans="2:16" ht="15.75" x14ac:dyDescent="0.25">
      <c r="B55" s="95"/>
      <c r="C55" s="94"/>
      <c r="D55" s="47" t="s">
        <v>21</v>
      </c>
      <c r="E55" s="44">
        <v>6201</v>
      </c>
      <c r="F55" s="45">
        <v>3.93</v>
      </c>
      <c r="G55" s="45"/>
      <c r="H55" s="45"/>
      <c r="I55" s="45"/>
      <c r="J55" s="3"/>
      <c r="K55" s="3"/>
      <c r="L55" s="3"/>
      <c r="M55" s="3"/>
      <c r="N55" s="3"/>
      <c r="O55" s="22">
        <v>3.93</v>
      </c>
    </row>
    <row r="56" spans="2:16" ht="15.75" x14ac:dyDescent="0.25">
      <c r="B56" s="95"/>
      <c r="C56" s="44">
        <v>25</v>
      </c>
      <c r="D56" s="47" t="s">
        <v>20</v>
      </c>
      <c r="E56" s="44">
        <v>4204</v>
      </c>
      <c r="F56" s="45">
        <v>50.4</v>
      </c>
      <c r="G56" s="45"/>
      <c r="H56" s="45"/>
      <c r="I56" s="45"/>
      <c r="J56" s="3"/>
      <c r="K56" s="3">
        <v>50.4</v>
      </c>
      <c r="L56" s="3"/>
      <c r="M56" s="3"/>
      <c r="N56" s="3"/>
      <c r="O56" s="22"/>
    </row>
    <row r="57" spans="2:16" ht="15.75" x14ac:dyDescent="0.25">
      <c r="B57" s="95"/>
      <c r="C57" s="94">
        <v>26</v>
      </c>
      <c r="D57" s="47" t="s">
        <v>19</v>
      </c>
      <c r="E57" s="44">
        <v>4113</v>
      </c>
      <c r="F57" s="45">
        <v>70.05</v>
      </c>
      <c r="G57" s="45"/>
      <c r="H57" s="45"/>
      <c r="I57" s="45"/>
      <c r="J57" s="3"/>
      <c r="K57" s="3">
        <v>70.05</v>
      </c>
      <c r="L57" s="3"/>
      <c r="M57" s="3"/>
      <c r="N57" s="3"/>
      <c r="O57" s="22"/>
    </row>
    <row r="58" spans="2:16" ht="15.75" x14ac:dyDescent="0.25">
      <c r="B58" s="95"/>
      <c r="C58" s="94"/>
      <c r="D58" s="47" t="s">
        <v>20</v>
      </c>
      <c r="E58" s="44">
        <v>6201</v>
      </c>
      <c r="F58" s="45">
        <v>3.62</v>
      </c>
      <c r="G58" s="45"/>
      <c r="H58" s="45"/>
      <c r="I58" s="45"/>
      <c r="J58" s="3"/>
      <c r="K58" s="3"/>
      <c r="L58" s="3"/>
      <c r="M58" s="3"/>
      <c r="N58" s="3"/>
      <c r="O58" s="22">
        <v>3.62</v>
      </c>
    </row>
    <row r="59" spans="2:16" ht="15.75" x14ac:dyDescent="0.25">
      <c r="B59" s="95"/>
      <c r="C59" s="94"/>
      <c r="D59" s="47" t="s">
        <v>21</v>
      </c>
      <c r="E59" s="44">
        <v>6501</v>
      </c>
      <c r="F59" s="45">
        <v>0.26</v>
      </c>
      <c r="G59" s="45"/>
      <c r="H59" s="45"/>
      <c r="I59" s="45"/>
      <c r="J59" s="3"/>
      <c r="K59" s="3"/>
      <c r="L59" s="3"/>
      <c r="M59" s="3"/>
      <c r="N59" s="3"/>
      <c r="O59" s="22">
        <v>0.26</v>
      </c>
    </row>
    <row r="60" spans="2:16" ht="15.75" x14ac:dyDescent="0.25">
      <c r="B60" s="95"/>
      <c r="C60" s="94"/>
      <c r="D60" s="47" t="s">
        <v>22</v>
      </c>
      <c r="E60" s="44">
        <v>6601</v>
      </c>
      <c r="F60" s="45">
        <v>0.68</v>
      </c>
      <c r="G60" s="45"/>
      <c r="H60" s="45"/>
      <c r="I60" s="45"/>
      <c r="J60" s="3"/>
      <c r="K60" s="3"/>
      <c r="L60" s="3"/>
      <c r="M60" s="3"/>
      <c r="N60" s="3"/>
      <c r="O60" s="22">
        <v>0.68</v>
      </c>
    </row>
    <row r="61" spans="2:16" ht="15.75" x14ac:dyDescent="0.25">
      <c r="B61" s="95"/>
      <c r="C61" s="94"/>
      <c r="D61" s="47" t="s">
        <v>23</v>
      </c>
      <c r="E61" s="44">
        <v>6401</v>
      </c>
      <c r="F61" s="45">
        <v>0.45</v>
      </c>
      <c r="G61" s="45"/>
      <c r="H61" s="45"/>
      <c r="I61" s="45"/>
      <c r="J61" s="3"/>
      <c r="K61" s="3"/>
      <c r="L61" s="3"/>
      <c r="M61" s="3"/>
      <c r="N61" s="3"/>
      <c r="O61" s="22">
        <v>0.45</v>
      </c>
    </row>
    <row r="62" spans="2:16" ht="14.25" customHeight="1" x14ac:dyDescent="0.25">
      <c r="B62" s="95"/>
      <c r="C62" s="94">
        <v>27</v>
      </c>
      <c r="D62" s="47" t="s">
        <v>19</v>
      </c>
      <c r="E62" s="44">
        <v>4113</v>
      </c>
      <c r="F62" s="45">
        <v>61.93</v>
      </c>
      <c r="G62" s="45"/>
      <c r="H62" s="45"/>
      <c r="I62" s="45"/>
      <c r="J62" s="3"/>
      <c r="K62" s="3">
        <v>61.93</v>
      </c>
      <c r="L62" s="3"/>
      <c r="M62" s="3"/>
      <c r="N62" s="3"/>
      <c r="O62" s="22"/>
    </row>
    <row r="63" spans="2:16" ht="14.25" customHeight="1" x14ac:dyDescent="0.25">
      <c r="B63" s="95"/>
      <c r="C63" s="94"/>
      <c r="D63" s="47" t="s">
        <v>20</v>
      </c>
      <c r="E63" s="44">
        <v>5130</v>
      </c>
      <c r="F63" s="45">
        <v>1.36</v>
      </c>
      <c r="G63" s="45"/>
      <c r="H63" s="45"/>
      <c r="I63" s="45"/>
      <c r="J63" s="3"/>
      <c r="K63" s="3"/>
      <c r="L63" s="3">
        <v>1.36</v>
      </c>
      <c r="M63" s="3"/>
      <c r="N63" s="3"/>
      <c r="O63" s="22"/>
    </row>
    <row r="64" spans="2:16" ht="14.25" customHeight="1" x14ac:dyDescent="0.25">
      <c r="B64" s="95"/>
      <c r="C64" s="94"/>
      <c r="D64" s="47" t="s">
        <v>21</v>
      </c>
      <c r="E64" s="44">
        <v>6201</v>
      </c>
      <c r="F64" s="45">
        <v>24.02</v>
      </c>
      <c r="G64" s="45"/>
      <c r="H64" s="45"/>
      <c r="I64" s="45"/>
      <c r="J64" s="3"/>
      <c r="K64" s="3"/>
      <c r="L64" s="3"/>
      <c r="M64" s="3"/>
      <c r="N64" s="3"/>
      <c r="O64" s="22">
        <v>24.02</v>
      </c>
    </row>
    <row r="65" spans="2:15" ht="14.25" customHeight="1" x14ac:dyDescent="0.25">
      <c r="B65" s="95"/>
      <c r="C65" s="94"/>
      <c r="D65" s="47" t="s">
        <v>22</v>
      </c>
      <c r="E65" s="44">
        <v>6501</v>
      </c>
      <c r="F65" s="45">
        <v>0.57999999999999996</v>
      </c>
      <c r="G65" s="45"/>
      <c r="H65" s="45"/>
      <c r="I65" s="45"/>
      <c r="J65" s="3"/>
      <c r="K65" s="3"/>
      <c r="L65" s="3"/>
      <c r="M65" s="3"/>
      <c r="N65" s="3"/>
      <c r="O65" s="22">
        <v>0.57999999999999996</v>
      </c>
    </row>
    <row r="66" spans="2:15" ht="14.25" customHeight="1" x14ac:dyDescent="0.25">
      <c r="B66" s="95"/>
      <c r="C66" s="94"/>
      <c r="D66" s="47" t="s">
        <v>23</v>
      </c>
      <c r="E66" s="44">
        <v>6501</v>
      </c>
      <c r="F66" s="45">
        <v>0.16</v>
      </c>
      <c r="G66" s="45"/>
      <c r="H66" s="45"/>
      <c r="I66" s="45"/>
      <c r="J66" s="3"/>
      <c r="K66" s="3"/>
      <c r="L66" s="3"/>
      <c r="M66" s="3"/>
      <c r="N66" s="3"/>
      <c r="O66" s="22">
        <v>0.16</v>
      </c>
    </row>
    <row r="67" spans="2:15" ht="14.25" customHeight="1" x14ac:dyDescent="0.25">
      <c r="B67" s="95"/>
      <c r="C67" s="44">
        <v>30</v>
      </c>
      <c r="D67" s="47">
        <v>2</v>
      </c>
      <c r="E67" s="44">
        <v>4113</v>
      </c>
      <c r="F67" s="45">
        <v>40.700000000000003</v>
      </c>
      <c r="G67" s="45"/>
      <c r="H67" s="45"/>
      <c r="I67" s="45"/>
      <c r="J67" s="3"/>
      <c r="K67" s="3">
        <v>40.700000000000003</v>
      </c>
      <c r="L67" s="3"/>
      <c r="M67" s="3"/>
      <c r="N67" s="3"/>
      <c r="O67" s="22"/>
    </row>
    <row r="68" spans="2:15" ht="14.25" customHeight="1" x14ac:dyDescent="0.25">
      <c r="B68" s="95"/>
      <c r="C68" s="44">
        <v>32</v>
      </c>
      <c r="D68" s="47" t="s">
        <v>20</v>
      </c>
      <c r="E68" s="44">
        <v>6201</v>
      </c>
      <c r="F68" s="45">
        <v>31.93</v>
      </c>
      <c r="G68" s="45"/>
      <c r="H68" s="45"/>
      <c r="I68" s="45"/>
      <c r="J68" s="3"/>
      <c r="K68" s="3"/>
      <c r="L68" s="3"/>
      <c r="M68" s="3"/>
      <c r="N68" s="3"/>
      <c r="O68" s="22">
        <v>31.93</v>
      </c>
    </row>
    <row r="69" spans="2:15" ht="14.25" customHeight="1" x14ac:dyDescent="0.25">
      <c r="B69" s="95"/>
      <c r="C69" s="44">
        <v>33</v>
      </c>
      <c r="D69" s="47" t="s">
        <v>23</v>
      </c>
      <c r="E69" s="44">
        <v>6201</v>
      </c>
      <c r="F69" s="45">
        <v>5.26</v>
      </c>
      <c r="G69" s="45"/>
      <c r="H69" s="45"/>
      <c r="I69" s="45"/>
      <c r="J69" s="3"/>
      <c r="K69" s="3"/>
      <c r="L69" s="3"/>
      <c r="M69" s="3"/>
      <c r="N69" s="3"/>
      <c r="O69" s="22">
        <v>5.26</v>
      </c>
    </row>
    <row r="70" spans="2:15" ht="14.25" customHeight="1" x14ac:dyDescent="0.25">
      <c r="B70" s="95"/>
      <c r="C70" s="44">
        <v>35</v>
      </c>
      <c r="D70" s="47" t="s">
        <v>23</v>
      </c>
      <c r="E70" s="44">
        <v>6102</v>
      </c>
      <c r="F70" s="45">
        <v>11.63</v>
      </c>
      <c r="G70" s="45"/>
      <c r="H70" s="45"/>
      <c r="I70" s="45"/>
      <c r="J70" s="3"/>
      <c r="K70" s="3"/>
      <c r="L70" s="3"/>
      <c r="M70" s="3"/>
      <c r="N70" s="3">
        <v>11.63</v>
      </c>
      <c r="O70" s="22"/>
    </row>
    <row r="71" spans="2:15" ht="14.25" customHeight="1" x14ac:dyDescent="0.25">
      <c r="B71" s="95"/>
      <c r="C71" s="44">
        <v>40</v>
      </c>
      <c r="D71" s="47" t="s">
        <v>23</v>
      </c>
      <c r="E71" s="44">
        <v>6201</v>
      </c>
      <c r="F71" s="45">
        <v>5.64</v>
      </c>
      <c r="G71" s="45"/>
      <c r="H71" s="45"/>
      <c r="I71" s="45"/>
      <c r="J71" s="3"/>
      <c r="K71" s="3"/>
      <c r="L71" s="3"/>
      <c r="M71" s="3"/>
      <c r="N71" s="3"/>
      <c r="O71" s="22">
        <v>5.64</v>
      </c>
    </row>
    <row r="72" spans="2:15" ht="14.25" customHeight="1" x14ac:dyDescent="0.25">
      <c r="B72" s="95"/>
      <c r="C72" s="44">
        <v>48</v>
      </c>
      <c r="D72" s="47">
        <v>1</v>
      </c>
      <c r="E72" s="44">
        <v>1107</v>
      </c>
      <c r="F72" s="45">
        <v>50.81</v>
      </c>
      <c r="G72" s="45"/>
      <c r="H72" s="45">
        <v>50.81</v>
      </c>
      <c r="I72" s="45"/>
      <c r="J72" s="3"/>
      <c r="K72" s="3"/>
      <c r="L72" s="3"/>
      <c r="M72" s="3"/>
      <c r="N72" s="3"/>
      <c r="O72" s="22"/>
    </row>
    <row r="73" spans="2:15" ht="14.25" customHeight="1" x14ac:dyDescent="0.25">
      <c r="B73" s="95"/>
      <c r="C73" s="44">
        <v>49</v>
      </c>
      <c r="D73" s="47">
        <v>2</v>
      </c>
      <c r="E73" s="44">
        <v>4113</v>
      </c>
      <c r="F73" s="45">
        <v>33</v>
      </c>
      <c r="G73" s="45"/>
      <c r="H73" s="45"/>
      <c r="I73" s="45"/>
      <c r="J73" s="3"/>
      <c r="K73" s="3">
        <v>33</v>
      </c>
      <c r="L73" s="3"/>
      <c r="M73" s="3"/>
      <c r="N73" s="3"/>
      <c r="O73" s="22"/>
    </row>
    <row r="74" spans="2:15" ht="14.25" customHeight="1" x14ac:dyDescent="0.25">
      <c r="B74" s="95"/>
      <c r="C74" s="44">
        <v>56</v>
      </c>
      <c r="D74" s="47" t="s">
        <v>21</v>
      </c>
      <c r="E74" s="44">
        <v>6201</v>
      </c>
      <c r="F74" s="45">
        <v>20.76</v>
      </c>
      <c r="G74" s="45"/>
      <c r="H74" s="45"/>
      <c r="I74" s="45"/>
      <c r="J74" s="3"/>
      <c r="K74" s="3"/>
      <c r="L74" s="3"/>
      <c r="M74" s="3"/>
      <c r="N74" s="3"/>
      <c r="O74" s="22">
        <v>20.76</v>
      </c>
    </row>
    <row r="75" spans="2:15" ht="14.25" customHeight="1" x14ac:dyDescent="0.25">
      <c r="B75" s="95"/>
      <c r="C75" s="44">
        <v>57</v>
      </c>
      <c r="D75" s="47"/>
      <c r="E75" s="44">
        <v>6201</v>
      </c>
      <c r="F75" s="45">
        <v>62.87</v>
      </c>
      <c r="G75" s="45"/>
      <c r="H75" s="45"/>
      <c r="I75" s="45"/>
      <c r="J75" s="3"/>
      <c r="K75" s="3"/>
      <c r="L75" s="3"/>
      <c r="M75" s="3"/>
      <c r="N75" s="3"/>
      <c r="O75" s="22">
        <v>62.87</v>
      </c>
    </row>
    <row r="76" spans="2:15" ht="14.25" customHeight="1" x14ac:dyDescent="0.25">
      <c r="B76" s="95"/>
      <c r="C76" s="94">
        <v>58</v>
      </c>
      <c r="D76" s="47" t="s">
        <v>21</v>
      </c>
      <c r="E76" s="44">
        <v>6101</v>
      </c>
      <c r="F76" s="45">
        <v>61.19</v>
      </c>
      <c r="G76" s="45"/>
      <c r="H76" s="45"/>
      <c r="I76" s="45"/>
      <c r="J76" s="3"/>
      <c r="K76" s="3"/>
      <c r="L76" s="3"/>
      <c r="M76" s="3">
        <v>61.19</v>
      </c>
      <c r="N76" s="3"/>
      <c r="O76" s="22"/>
    </row>
    <row r="77" spans="2:15" ht="14.25" customHeight="1" x14ac:dyDescent="0.25">
      <c r="B77" s="95"/>
      <c r="C77" s="94"/>
      <c r="D77" s="47" t="s">
        <v>22</v>
      </c>
      <c r="E77" s="44">
        <v>6201</v>
      </c>
      <c r="F77" s="45">
        <v>14.23</v>
      </c>
      <c r="G77" s="45"/>
      <c r="H77" s="45"/>
      <c r="I77" s="45"/>
      <c r="J77" s="3"/>
      <c r="K77" s="3"/>
      <c r="L77" s="3"/>
      <c r="M77" s="3"/>
      <c r="N77" s="3"/>
      <c r="O77" s="22">
        <v>14.23</v>
      </c>
    </row>
    <row r="78" spans="2:15" ht="14.25" customHeight="1" x14ac:dyDescent="0.25">
      <c r="B78" s="95"/>
      <c r="C78" s="44">
        <v>65</v>
      </c>
      <c r="D78" s="47" t="s">
        <v>19</v>
      </c>
      <c r="E78" s="44">
        <v>2105</v>
      </c>
      <c r="F78" s="45">
        <v>15.45</v>
      </c>
      <c r="G78" s="45"/>
      <c r="H78" s="45"/>
      <c r="I78" s="45">
        <v>15.45</v>
      </c>
      <c r="J78" s="3"/>
      <c r="K78" s="3"/>
      <c r="L78" s="3"/>
      <c r="M78" s="3"/>
      <c r="N78" s="3"/>
      <c r="O78" s="22"/>
    </row>
    <row r="79" spans="2:15" ht="14.25" customHeight="1" x14ac:dyDescent="0.25">
      <c r="B79" s="95"/>
      <c r="C79" s="94">
        <v>65</v>
      </c>
      <c r="D79" s="47" t="s">
        <v>20</v>
      </c>
      <c r="E79" s="44">
        <v>2105</v>
      </c>
      <c r="F79" s="45">
        <v>7.1</v>
      </c>
      <c r="G79" s="45"/>
      <c r="H79" s="45"/>
      <c r="I79" s="45">
        <v>7.1</v>
      </c>
      <c r="J79" s="3"/>
      <c r="K79" s="3"/>
      <c r="L79" s="3"/>
      <c r="M79" s="3"/>
      <c r="N79" s="3"/>
      <c r="O79" s="22"/>
    </row>
    <row r="80" spans="2:15" ht="14.25" customHeight="1" x14ac:dyDescent="0.25">
      <c r="B80" s="95"/>
      <c r="C80" s="94"/>
      <c r="D80" s="47" t="s">
        <v>21</v>
      </c>
      <c r="E80" s="44">
        <v>4113</v>
      </c>
      <c r="F80" s="45">
        <v>13.21</v>
      </c>
      <c r="G80" s="45"/>
      <c r="H80" s="45"/>
      <c r="I80" s="45"/>
      <c r="J80" s="3"/>
      <c r="K80" s="3">
        <v>13.21</v>
      </c>
      <c r="L80" s="3"/>
      <c r="M80" s="3"/>
      <c r="N80" s="3"/>
      <c r="O80" s="22"/>
    </row>
    <row r="81" spans="1:68" ht="14.25" customHeight="1" x14ac:dyDescent="0.25">
      <c r="B81" s="95"/>
      <c r="C81" s="44">
        <v>75</v>
      </c>
      <c r="D81" s="47" t="s">
        <v>19</v>
      </c>
      <c r="E81" s="44">
        <v>2105</v>
      </c>
      <c r="F81" s="45">
        <v>33.68</v>
      </c>
      <c r="G81" s="45"/>
      <c r="H81" s="45"/>
      <c r="I81" s="45">
        <v>33.68</v>
      </c>
      <c r="J81" s="3"/>
      <c r="K81" s="3"/>
      <c r="L81" s="3"/>
      <c r="M81" s="3"/>
      <c r="N81" s="3"/>
      <c r="O81" s="22"/>
    </row>
    <row r="82" spans="1:68" ht="16.5" thickBot="1" x14ac:dyDescent="0.3">
      <c r="B82" s="96"/>
      <c r="C82" s="52">
        <v>75</v>
      </c>
      <c r="D82" s="51" t="s">
        <v>20</v>
      </c>
      <c r="E82" s="52">
        <v>5130</v>
      </c>
      <c r="F82" s="53">
        <v>1.9</v>
      </c>
      <c r="G82" s="53"/>
      <c r="H82" s="53"/>
      <c r="I82" s="53"/>
      <c r="J82" s="12"/>
      <c r="K82" s="12"/>
      <c r="L82" s="12">
        <v>1.9</v>
      </c>
      <c r="M82" s="12"/>
      <c r="N82" s="12"/>
      <c r="O82" s="23"/>
    </row>
    <row r="83" spans="1:68" s="5" customFormat="1" ht="22.5" customHeight="1" x14ac:dyDescent="0.25">
      <c r="B83" s="97" t="s">
        <v>2</v>
      </c>
      <c r="C83" s="92" t="s">
        <v>0</v>
      </c>
      <c r="D83" s="92" t="s">
        <v>1</v>
      </c>
      <c r="E83" s="92" t="s">
        <v>3</v>
      </c>
      <c r="F83" s="92" t="s">
        <v>11</v>
      </c>
      <c r="G83" s="92" t="s">
        <v>13</v>
      </c>
      <c r="H83" s="92" t="s">
        <v>15</v>
      </c>
      <c r="I83" s="92" t="s">
        <v>16</v>
      </c>
      <c r="J83" s="92" t="s">
        <v>17</v>
      </c>
      <c r="K83" s="92" t="s">
        <v>18</v>
      </c>
      <c r="L83" s="92" t="s">
        <v>35</v>
      </c>
      <c r="M83" s="92" t="s">
        <v>37</v>
      </c>
      <c r="N83" s="92" t="s">
        <v>34</v>
      </c>
      <c r="O83" s="87" t="s">
        <v>36</v>
      </c>
    </row>
    <row r="84" spans="1:68" s="5" customFormat="1" ht="22.5" customHeight="1" x14ac:dyDescent="0.25">
      <c r="B84" s="98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88"/>
    </row>
    <row r="85" spans="1:68" s="5" customFormat="1" ht="25.5" customHeight="1" x14ac:dyDescent="0.25">
      <c r="B85" s="98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88"/>
    </row>
    <row r="86" spans="1:68" s="5" customFormat="1" ht="15" customHeight="1" x14ac:dyDescent="0.25">
      <c r="B86" s="98"/>
      <c r="C86" s="93"/>
      <c r="D86" s="93"/>
      <c r="E86" s="93"/>
      <c r="F86" s="38" t="s">
        <v>12</v>
      </c>
      <c r="G86" s="38" t="s">
        <v>14</v>
      </c>
      <c r="H86" s="38" t="s">
        <v>14</v>
      </c>
      <c r="I86" s="38" t="s">
        <v>14</v>
      </c>
      <c r="J86" s="38" t="s">
        <v>14</v>
      </c>
      <c r="K86" s="38" t="s">
        <v>14</v>
      </c>
      <c r="L86" s="38" t="s">
        <v>14</v>
      </c>
      <c r="M86" s="38" t="s">
        <v>14</v>
      </c>
      <c r="N86" s="38" t="s">
        <v>14</v>
      </c>
      <c r="O86" s="39" t="s">
        <v>14</v>
      </c>
    </row>
    <row r="87" spans="1:68" s="13" customFormat="1" ht="15" customHeight="1" thickBot="1" x14ac:dyDescent="0.25">
      <c r="A87" s="14"/>
      <c r="B87" s="32">
        <v>1</v>
      </c>
      <c r="C87" s="33">
        <v>2</v>
      </c>
      <c r="D87" s="33">
        <v>3</v>
      </c>
      <c r="E87" s="33">
        <v>4</v>
      </c>
      <c r="F87" s="33">
        <v>5</v>
      </c>
      <c r="G87" s="33">
        <v>6</v>
      </c>
      <c r="H87" s="33">
        <v>7</v>
      </c>
      <c r="I87" s="33">
        <v>8</v>
      </c>
      <c r="J87" s="33">
        <v>9</v>
      </c>
      <c r="K87" s="33">
        <v>10</v>
      </c>
      <c r="L87" s="33">
        <v>11</v>
      </c>
      <c r="M87" s="33">
        <v>12</v>
      </c>
      <c r="N87" s="33">
        <v>13</v>
      </c>
      <c r="O87" s="37">
        <v>14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</row>
    <row r="88" spans="1:68" ht="16.5" customHeight="1" x14ac:dyDescent="0.25">
      <c r="B88" s="104" t="s">
        <v>33</v>
      </c>
      <c r="C88" s="54">
        <v>75</v>
      </c>
      <c r="D88" s="56" t="s">
        <v>21</v>
      </c>
      <c r="E88" s="54">
        <v>6401</v>
      </c>
      <c r="F88" s="55">
        <v>7.0000000000000007E-2</v>
      </c>
      <c r="G88" s="55"/>
      <c r="H88" s="55"/>
      <c r="I88" s="55"/>
      <c r="J88" s="8"/>
      <c r="K88" s="8"/>
      <c r="L88" s="8"/>
      <c r="M88" s="8"/>
      <c r="N88" s="8"/>
      <c r="O88" s="24">
        <v>7.0000000000000007E-2</v>
      </c>
    </row>
    <row r="89" spans="1:68" ht="15.75" x14ac:dyDescent="0.25">
      <c r="B89" s="105"/>
      <c r="C89" s="44">
        <v>82</v>
      </c>
      <c r="D89" s="47" t="s">
        <v>21</v>
      </c>
      <c r="E89" s="44">
        <v>5130</v>
      </c>
      <c r="F89" s="45">
        <v>13.82</v>
      </c>
      <c r="G89" s="45"/>
      <c r="H89" s="45"/>
      <c r="I89" s="45"/>
      <c r="J89" s="3"/>
      <c r="K89" s="3"/>
      <c r="L89" s="3">
        <v>13.82</v>
      </c>
      <c r="M89" s="3"/>
      <c r="N89" s="3"/>
      <c r="O89" s="22"/>
    </row>
    <row r="90" spans="1:68" ht="15.75" x14ac:dyDescent="0.25">
      <c r="B90" s="105"/>
      <c r="C90" s="94">
        <v>84</v>
      </c>
      <c r="D90" s="47" t="s">
        <v>19</v>
      </c>
      <c r="E90" s="44">
        <v>4204</v>
      </c>
      <c r="F90" s="45">
        <v>6.93</v>
      </c>
      <c r="G90" s="45"/>
      <c r="H90" s="45"/>
      <c r="I90" s="45"/>
      <c r="J90" s="3"/>
      <c r="K90" s="3">
        <v>6.93</v>
      </c>
      <c r="L90" s="3"/>
      <c r="M90" s="3"/>
      <c r="N90" s="3"/>
      <c r="O90" s="22"/>
    </row>
    <row r="91" spans="1:68" ht="15.75" x14ac:dyDescent="0.25">
      <c r="B91" s="105"/>
      <c r="C91" s="94"/>
      <c r="D91" s="47" t="s">
        <v>20</v>
      </c>
      <c r="E91" s="44">
        <v>5170</v>
      </c>
      <c r="F91" s="45">
        <v>17.29</v>
      </c>
      <c r="G91" s="45"/>
      <c r="H91" s="45"/>
      <c r="I91" s="45"/>
      <c r="J91" s="3"/>
      <c r="K91" s="3"/>
      <c r="L91" s="3">
        <v>17.29</v>
      </c>
      <c r="M91" s="3"/>
      <c r="N91" s="3"/>
      <c r="O91" s="22"/>
    </row>
    <row r="92" spans="1:68" ht="15.75" x14ac:dyDescent="0.25">
      <c r="B92" s="105"/>
      <c r="C92" s="94"/>
      <c r="D92" s="47" t="s">
        <v>21</v>
      </c>
      <c r="E92" s="44">
        <v>5130</v>
      </c>
      <c r="F92" s="45">
        <v>2.3199999999999998</v>
      </c>
      <c r="G92" s="45"/>
      <c r="H92" s="45"/>
      <c r="I92" s="45"/>
      <c r="J92" s="3"/>
      <c r="K92" s="3"/>
      <c r="L92" s="3">
        <v>2.3199999999999998</v>
      </c>
      <c r="M92" s="3"/>
      <c r="N92" s="3"/>
      <c r="O92" s="22"/>
    </row>
    <row r="93" spans="1:68" ht="15.75" customHeight="1" x14ac:dyDescent="0.25">
      <c r="B93" s="105"/>
      <c r="C93" s="44">
        <v>84</v>
      </c>
      <c r="D93" s="47" t="s">
        <v>22</v>
      </c>
      <c r="E93" s="44">
        <v>6401</v>
      </c>
      <c r="F93" s="45">
        <v>7.0000000000000007E-2</v>
      </c>
      <c r="G93" s="45"/>
      <c r="H93" s="45"/>
      <c r="I93" s="45"/>
      <c r="J93" s="3"/>
      <c r="K93" s="3"/>
      <c r="L93" s="3"/>
      <c r="M93" s="3"/>
      <c r="N93" s="3"/>
      <c r="O93" s="22">
        <v>7.0000000000000007E-2</v>
      </c>
    </row>
    <row r="94" spans="1:68" ht="15.75" x14ac:dyDescent="0.25">
      <c r="B94" s="105"/>
      <c r="C94" s="44">
        <v>83</v>
      </c>
      <c r="D94" s="47" t="s">
        <v>21</v>
      </c>
      <c r="E94" s="44">
        <v>4204</v>
      </c>
      <c r="F94" s="45">
        <v>18.78</v>
      </c>
      <c r="G94" s="45"/>
      <c r="H94" s="45"/>
      <c r="I94" s="45"/>
      <c r="J94" s="3"/>
      <c r="K94" s="3">
        <v>18.78</v>
      </c>
      <c r="L94" s="3"/>
      <c r="M94" s="3"/>
      <c r="N94" s="3"/>
      <c r="O94" s="22"/>
    </row>
    <row r="95" spans="1:68" ht="15.75" x14ac:dyDescent="0.25">
      <c r="B95" s="105"/>
      <c r="C95" s="44">
        <v>83</v>
      </c>
      <c r="D95" s="47" t="s">
        <v>22</v>
      </c>
      <c r="E95" s="44">
        <v>5130</v>
      </c>
      <c r="F95" s="45">
        <v>7.62</v>
      </c>
      <c r="G95" s="45"/>
      <c r="H95" s="45"/>
      <c r="I95" s="45"/>
      <c r="J95" s="3"/>
      <c r="K95" s="3"/>
      <c r="L95" s="3">
        <v>7.62</v>
      </c>
      <c r="M95" s="3"/>
      <c r="N95" s="3"/>
      <c r="O95" s="22"/>
    </row>
    <row r="96" spans="1:68" s="2" customFormat="1" ht="16.5" thickBot="1" x14ac:dyDescent="0.3">
      <c r="B96" s="106"/>
      <c r="C96" s="108" t="s">
        <v>38</v>
      </c>
      <c r="D96" s="108"/>
      <c r="E96" s="108"/>
      <c r="F96" s="71">
        <f>F53+F54+F55+F56+F57+F58+F59+F60+F61+F62+F63+F64+F65+F66+F67+F68+F69+F70+F71+F72+F73+F74+F75+F76+F77+F78+F79+F80+F81+F82+F88+F89+F90+F91+F92+F93+F94+F95</f>
        <v>780.42000000000019</v>
      </c>
      <c r="G96" s="72">
        <f t="shared" ref="G96:O96" si="2">G53+G54+G55+G56+G57+G58+G59+G60+G61+G62+G63+G64+G65+G66+G67+G68+G69+G70+G71+G72+G73+G74+G75+G76+G77+G78+G79+G80+G81+G82+G88+G89+G90+G91+G92+G93+G94+G95</f>
        <v>0</v>
      </c>
      <c r="H96" s="72">
        <f t="shared" si="2"/>
        <v>50.81</v>
      </c>
      <c r="I96" s="72">
        <f t="shared" si="2"/>
        <v>56.23</v>
      </c>
      <c r="J96" s="73">
        <f t="shared" si="2"/>
        <v>0</v>
      </c>
      <c r="K96" s="73">
        <f t="shared" si="2"/>
        <v>381.72</v>
      </c>
      <c r="L96" s="73">
        <f t="shared" si="2"/>
        <v>44.309999999999995</v>
      </c>
      <c r="M96" s="73">
        <f t="shared" si="2"/>
        <v>61.19</v>
      </c>
      <c r="N96" s="73">
        <f t="shared" si="2"/>
        <v>11.63</v>
      </c>
      <c r="O96" s="81">
        <f t="shared" si="2"/>
        <v>174.52999999999997</v>
      </c>
      <c r="P96" s="6">
        <f>H96+I96+J96+K96+L96+M96+N96+O96</f>
        <v>780.42</v>
      </c>
      <c r="Q96" s="6">
        <f>F96-P96</f>
        <v>0</v>
      </c>
    </row>
    <row r="97" spans="2:15" ht="15.75" x14ac:dyDescent="0.25">
      <c r="B97" s="107" t="s">
        <v>39</v>
      </c>
      <c r="C97" s="42">
        <v>49</v>
      </c>
      <c r="D97" s="42">
        <v>3</v>
      </c>
      <c r="E97" s="42">
        <v>4107</v>
      </c>
      <c r="F97" s="75">
        <v>21.33</v>
      </c>
      <c r="G97" s="75"/>
      <c r="H97" s="75"/>
      <c r="I97" s="75"/>
      <c r="J97" s="76"/>
      <c r="K97" s="76">
        <v>21.33</v>
      </c>
      <c r="L97" s="76"/>
      <c r="M97" s="76"/>
      <c r="N97" s="76"/>
      <c r="O97" s="83"/>
    </row>
    <row r="98" spans="2:15" ht="15.75" x14ac:dyDescent="0.25">
      <c r="B98" s="105"/>
      <c r="C98" s="44" t="s">
        <v>4</v>
      </c>
      <c r="D98" s="44">
        <v>3</v>
      </c>
      <c r="E98" s="44">
        <v>4204</v>
      </c>
      <c r="F98" s="45">
        <v>39.71</v>
      </c>
      <c r="G98" s="45"/>
      <c r="H98" s="45"/>
      <c r="I98" s="45"/>
      <c r="J98" s="3"/>
      <c r="K98" s="3">
        <v>39.71</v>
      </c>
      <c r="L98" s="3"/>
      <c r="M98" s="3"/>
      <c r="N98" s="3"/>
      <c r="O98" s="22"/>
    </row>
    <row r="99" spans="2:15" ht="15.75" x14ac:dyDescent="0.25">
      <c r="B99" s="105"/>
      <c r="C99" s="44">
        <v>81</v>
      </c>
      <c r="D99" s="44">
        <v>0</v>
      </c>
      <c r="E99" s="44">
        <v>4204</v>
      </c>
      <c r="F99" s="45">
        <v>54.15</v>
      </c>
      <c r="G99" s="45"/>
      <c r="H99" s="45"/>
      <c r="I99" s="45"/>
      <c r="J99" s="3"/>
      <c r="K99" s="3">
        <v>54.15</v>
      </c>
      <c r="L99" s="3"/>
      <c r="M99" s="3"/>
      <c r="N99" s="3"/>
      <c r="O99" s="22"/>
    </row>
    <row r="100" spans="2:15" ht="15.75" x14ac:dyDescent="0.25">
      <c r="B100" s="105"/>
      <c r="C100" s="44">
        <v>73</v>
      </c>
      <c r="D100" s="44">
        <v>2</v>
      </c>
      <c r="E100" s="44">
        <v>1107</v>
      </c>
      <c r="F100" s="45">
        <v>21.97</v>
      </c>
      <c r="G100" s="45"/>
      <c r="H100" s="45">
        <v>21.97</v>
      </c>
      <c r="I100" s="45"/>
      <c r="J100" s="3"/>
      <c r="K100" s="3"/>
      <c r="L100" s="3"/>
      <c r="M100" s="3"/>
      <c r="N100" s="3"/>
      <c r="O100" s="22"/>
    </row>
    <row r="101" spans="2:15" ht="15.75" x14ac:dyDescent="0.25">
      <c r="B101" s="105"/>
      <c r="C101" s="44">
        <v>75</v>
      </c>
      <c r="D101" s="44">
        <v>1</v>
      </c>
      <c r="E101" s="44">
        <v>1108</v>
      </c>
      <c r="F101" s="45">
        <v>36.57</v>
      </c>
      <c r="G101" s="45"/>
      <c r="H101" s="45">
        <v>36.57</v>
      </c>
      <c r="I101" s="45"/>
      <c r="J101" s="3"/>
      <c r="K101" s="3"/>
      <c r="L101" s="3"/>
      <c r="M101" s="3"/>
      <c r="N101" s="3"/>
      <c r="O101" s="22"/>
    </row>
    <row r="102" spans="2:15" ht="15.75" x14ac:dyDescent="0.25">
      <c r="B102" s="105"/>
      <c r="C102" s="44">
        <v>75</v>
      </c>
      <c r="D102" s="44">
        <v>2</v>
      </c>
      <c r="E102" s="44">
        <v>4107</v>
      </c>
      <c r="F102" s="45">
        <v>22.13</v>
      </c>
      <c r="G102" s="45"/>
      <c r="H102" s="45"/>
      <c r="I102" s="45"/>
      <c r="J102" s="3"/>
      <c r="K102" s="3">
        <v>22.13</v>
      </c>
      <c r="L102" s="3"/>
      <c r="M102" s="3"/>
      <c r="N102" s="3"/>
      <c r="O102" s="22"/>
    </row>
    <row r="103" spans="2:15" ht="15.75" x14ac:dyDescent="0.25">
      <c r="B103" s="105"/>
      <c r="C103" s="44">
        <v>76</v>
      </c>
      <c r="D103" s="44">
        <v>1</v>
      </c>
      <c r="E103" s="44">
        <v>1209</v>
      </c>
      <c r="F103" s="45">
        <v>51.66</v>
      </c>
      <c r="G103" s="45">
        <v>51.66</v>
      </c>
      <c r="H103" s="45"/>
      <c r="I103" s="45"/>
      <c r="J103" s="3"/>
      <c r="K103" s="3"/>
      <c r="L103" s="3"/>
      <c r="M103" s="3"/>
      <c r="N103" s="3"/>
      <c r="O103" s="22"/>
    </row>
    <row r="104" spans="2:15" ht="15.75" x14ac:dyDescent="0.25">
      <c r="B104" s="105"/>
      <c r="C104" s="44">
        <v>77</v>
      </c>
      <c r="D104" s="44">
        <v>1</v>
      </c>
      <c r="E104" s="44">
        <v>1108</v>
      </c>
      <c r="F104" s="45">
        <v>71.92</v>
      </c>
      <c r="G104" s="45"/>
      <c r="H104" s="45">
        <v>71.92</v>
      </c>
      <c r="I104" s="45"/>
      <c r="J104" s="3"/>
      <c r="K104" s="3"/>
      <c r="L104" s="3"/>
      <c r="M104" s="3"/>
      <c r="N104" s="3"/>
      <c r="O104" s="22"/>
    </row>
    <row r="105" spans="2:15" ht="15.75" x14ac:dyDescent="0.25">
      <c r="B105" s="105"/>
      <c r="C105" s="44">
        <v>92</v>
      </c>
      <c r="D105" s="44">
        <v>1</v>
      </c>
      <c r="E105" s="44">
        <v>1209</v>
      </c>
      <c r="F105" s="45">
        <v>30.42</v>
      </c>
      <c r="G105" s="45">
        <v>30.42</v>
      </c>
      <c r="H105" s="45"/>
      <c r="I105" s="45"/>
      <c r="J105" s="3"/>
      <c r="K105" s="3"/>
      <c r="L105" s="3"/>
      <c r="M105" s="3"/>
      <c r="N105" s="3"/>
      <c r="O105" s="22"/>
    </row>
    <row r="106" spans="2:15" ht="15.75" x14ac:dyDescent="0.25">
      <c r="B106" s="105"/>
      <c r="C106" s="44">
        <v>92</v>
      </c>
      <c r="D106" s="44">
        <v>2</v>
      </c>
      <c r="E106" s="44">
        <v>1135</v>
      </c>
      <c r="F106" s="45">
        <v>35.71</v>
      </c>
      <c r="G106" s="45"/>
      <c r="H106" s="45">
        <v>35.71</v>
      </c>
      <c r="I106" s="45"/>
      <c r="J106" s="3"/>
      <c r="K106" s="3"/>
      <c r="L106" s="3"/>
      <c r="M106" s="3"/>
      <c r="N106" s="3"/>
      <c r="O106" s="22"/>
    </row>
    <row r="107" spans="2:15" ht="15.75" x14ac:dyDescent="0.25">
      <c r="B107" s="105"/>
      <c r="C107" s="44">
        <v>93</v>
      </c>
      <c r="D107" s="44">
        <v>1</v>
      </c>
      <c r="E107" s="44">
        <v>1210</v>
      </c>
      <c r="F107" s="45">
        <v>72.260000000000005</v>
      </c>
      <c r="G107" s="45">
        <v>72.260000000000005</v>
      </c>
      <c r="H107" s="45"/>
      <c r="I107" s="45"/>
      <c r="J107" s="3"/>
      <c r="K107" s="3"/>
      <c r="L107" s="3"/>
      <c r="M107" s="3"/>
      <c r="N107" s="3"/>
      <c r="O107" s="22"/>
    </row>
    <row r="108" spans="2:15" ht="15.75" x14ac:dyDescent="0.25">
      <c r="B108" s="105"/>
      <c r="C108" s="44">
        <v>93</v>
      </c>
      <c r="D108" s="44">
        <v>2</v>
      </c>
      <c r="E108" s="44">
        <v>1209</v>
      </c>
      <c r="F108" s="45">
        <v>29.85</v>
      </c>
      <c r="G108" s="45">
        <v>29.85</v>
      </c>
      <c r="H108" s="45"/>
      <c r="I108" s="45"/>
      <c r="J108" s="3"/>
      <c r="K108" s="3"/>
      <c r="L108" s="3"/>
      <c r="M108" s="3"/>
      <c r="N108" s="3"/>
      <c r="O108" s="22"/>
    </row>
    <row r="109" spans="2:15" ht="15.75" x14ac:dyDescent="0.25">
      <c r="B109" s="105"/>
      <c r="C109" s="44">
        <v>99</v>
      </c>
      <c r="D109" s="44">
        <v>1</v>
      </c>
      <c r="E109" s="44">
        <v>1212</v>
      </c>
      <c r="F109" s="45">
        <v>6.88</v>
      </c>
      <c r="G109" s="45">
        <v>6.88</v>
      </c>
      <c r="H109" s="45"/>
      <c r="I109" s="45"/>
      <c r="J109" s="3"/>
      <c r="K109" s="3"/>
      <c r="L109" s="3"/>
      <c r="M109" s="3"/>
      <c r="N109" s="3"/>
      <c r="O109" s="22"/>
    </row>
    <row r="110" spans="2:15" ht="15.75" x14ac:dyDescent="0.25">
      <c r="B110" s="105"/>
      <c r="C110" s="44">
        <v>99</v>
      </c>
      <c r="D110" s="44">
        <v>2</v>
      </c>
      <c r="E110" s="44">
        <v>1210</v>
      </c>
      <c r="F110" s="45">
        <v>37.94</v>
      </c>
      <c r="G110" s="45">
        <v>37.94</v>
      </c>
      <c r="H110" s="45"/>
      <c r="I110" s="45"/>
      <c r="J110" s="3"/>
      <c r="K110" s="3"/>
      <c r="L110" s="3"/>
      <c r="M110" s="3"/>
      <c r="N110" s="3"/>
      <c r="O110" s="22"/>
    </row>
    <row r="111" spans="2:15" ht="15.75" x14ac:dyDescent="0.25">
      <c r="B111" s="105"/>
      <c r="C111" s="44">
        <v>100</v>
      </c>
      <c r="D111" s="44">
        <v>1</v>
      </c>
      <c r="E111" s="44">
        <v>1210</v>
      </c>
      <c r="F111" s="45">
        <v>43.47</v>
      </c>
      <c r="G111" s="45">
        <v>43.47</v>
      </c>
      <c r="H111" s="45"/>
      <c r="I111" s="45"/>
      <c r="J111" s="3"/>
      <c r="K111" s="3"/>
      <c r="L111" s="3"/>
      <c r="M111" s="3"/>
      <c r="N111" s="3"/>
      <c r="O111" s="22"/>
    </row>
    <row r="112" spans="2:15" ht="15.75" x14ac:dyDescent="0.25">
      <c r="B112" s="105"/>
      <c r="C112" s="44">
        <v>100</v>
      </c>
      <c r="D112" s="44">
        <v>2</v>
      </c>
      <c r="E112" s="44">
        <v>1212</v>
      </c>
      <c r="F112" s="45">
        <v>10.66</v>
      </c>
      <c r="G112" s="45">
        <v>10.66</v>
      </c>
      <c r="H112" s="45"/>
      <c r="I112" s="45"/>
      <c r="J112" s="3"/>
      <c r="K112" s="3"/>
      <c r="L112" s="3"/>
      <c r="M112" s="3"/>
      <c r="N112" s="3"/>
      <c r="O112" s="22"/>
    </row>
    <row r="113" spans="1:68" ht="16.5" thickBot="1" x14ac:dyDescent="0.3">
      <c r="B113" s="106"/>
      <c r="C113" s="108" t="s">
        <v>40</v>
      </c>
      <c r="D113" s="108"/>
      <c r="E113" s="108"/>
      <c r="F113" s="71">
        <f>F97+F98+F99+F100+F101+F102+F103+F104+F105+F106+F107+F108+F109+F110+F111+F112</f>
        <v>586.63</v>
      </c>
      <c r="G113" s="72">
        <f t="shared" ref="G113:O113" si="3">G97+G98+G99+G100+G101+G102+G103+G104+G105+G106+G107+G108+G109+G110+G111+G112</f>
        <v>283.14000000000004</v>
      </c>
      <c r="H113" s="72">
        <f t="shared" si="3"/>
        <v>166.17000000000002</v>
      </c>
      <c r="I113" s="72">
        <f t="shared" si="3"/>
        <v>0</v>
      </c>
      <c r="J113" s="73">
        <f t="shared" si="3"/>
        <v>0</v>
      </c>
      <c r="K113" s="73">
        <f t="shared" si="3"/>
        <v>137.32</v>
      </c>
      <c r="L113" s="73">
        <f t="shared" si="3"/>
        <v>0</v>
      </c>
      <c r="M113" s="73">
        <f t="shared" si="3"/>
        <v>0</v>
      </c>
      <c r="N113" s="73">
        <f t="shared" si="3"/>
        <v>0</v>
      </c>
      <c r="O113" s="81">
        <f t="shared" si="3"/>
        <v>0</v>
      </c>
      <c r="P113" s="7">
        <f>G113+H113+I113+J113+K113+L113+M113+N113+O113</f>
        <v>586.63000000000011</v>
      </c>
    </row>
    <row r="114" spans="1:68" ht="15.75" x14ac:dyDescent="0.25">
      <c r="B114" s="107" t="s">
        <v>41</v>
      </c>
      <c r="C114" s="42">
        <v>11</v>
      </c>
      <c r="D114" s="42">
        <v>2</v>
      </c>
      <c r="E114" s="42">
        <v>1210</v>
      </c>
      <c r="F114" s="43">
        <v>21.51</v>
      </c>
      <c r="G114" s="43">
        <v>21.51</v>
      </c>
      <c r="H114" s="43"/>
      <c r="I114" s="43"/>
      <c r="J114" s="11"/>
      <c r="K114" s="11"/>
      <c r="L114" s="11"/>
      <c r="M114" s="11"/>
      <c r="N114" s="11"/>
      <c r="O114" s="82"/>
    </row>
    <row r="115" spans="1:68" ht="15.75" x14ac:dyDescent="0.25">
      <c r="B115" s="105"/>
      <c r="C115" s="44">
        <v>28</v>
      </c>
      <c r="D115" s="44">
        <v>3</v>
      </c>
      <c r="E115" s="44">
        <v>1502</v>
      </c>
      <c r="F115" s="45">
        <v>11.28</v>
      </c>
      <c r="G115" s="45">
        <v>11.28</v>
      </c>
      <c r="H115" s="45"/>
      <c r="I115" s="45"/>
      <c r="J115" s="3"/>
      <c r="K115" s="3"/>
      <c r="L115" s="3"/>
      <c r="M115" s="3"/>
      <c r="N115" s="3"/>
      <c r="O115" s="22"/>
    </row>
    <row r="116" spans="1:68" ht="15.75" x14ac:dyDescent="0.25">
      <c r="B116" s="105"/>
      <c r="C116" s="44">
        <v>46</v>
      </c>
      <c r="D116" s="44">
        <v>3</v>
      </c>
      <c r="E116" s="44">
        <v>1502</v>
      </c>
      <c r="F116" s="45">
        <v>14.48</v>
      </c>
      <c r="G116" s="45">
        <v>14.48</v>
      </c>
      <c r="H116" s="45"/>
      <c r="I116" s="45"/>
      <c r="J116" s="3"/>
      <c r="K116" s="3"/>
      <c r="L116" s="3"/>
      <c r="M116" s="3"/>
      <c r="N116" s="3"/>
      <c r="O116" s="22"/>
    </row>
    <row r="117" spans="1:68" ht="15.75" x14ac:dyDescent="0.25">
      <c r="B117" s="105"/>
      <c r="C117" s="44">
        <v>47</v>
      </c>
      <c r="D117" s="47" t="s">
        <v>20</v>
      </c>
      <c r="E117" s="44">
        <v>1502</v>
      </c>
      <c r="F117" s="45">
        <v>22.26</v>
      </c>
      <c r="G117" s="45">
        <v>22.26</v>
      </c>
      <c r="H117" s="45"/>
      <c r="I117" s="45"/>
      <c r="J117" s="3"/>
      <c r="K117" s="3"/>
      <c r="L117" s="3"/>
      <c r="M117" s="3"/>
      <c r="N117" s="3"/>
      <c r="O117" s="22"/>
    </row>
    <row r="118" spans="1:68" ht="16.5" thickBot="1" x14ac:dyDescent="0.3">
      <c r="B118" s="106"/>
      <c r="C118" s="108" t="s">
        <v>42</v>
      </c>
      <c r="D118" s="108"/>
      <c r="E118" s="108"/>
      <c r="F118" s="74">
        <f>F114+F115+F116+F117</f>
        <v>69.53</v>
      </c>
      <c r="G118" s="72">
        <f t="shared" ref="G118:O118" si="4">G114+G115+G116+G117</f>
        <v>69.53</v>
      </c>
      <c r="H118" s="72">
        <f t="shared" si="4"/>
        <v>0</v>
      </c>
      <c r="I118" s="72">
        <f t="shared" si="4"/>
        <v>0</v>
      </c>
      <c r="J118" s="73">
        <f t="shared" si="4"/>
        <v>0</v>
      </c>
      <c r="K118" s="73">
        <f t="shared" si="4"/>
        <v>0</v>
      </c>
      <c r="L118" s="73">
        <f t="shared" si="4"/>
        <v>0</v>
      </c>
      <c r="M118" s="73">
        <f t="shared" si="4"/>
        <v>0</v>
      </c>
      <c r="N118" s="73">
        <f t="shared" si="4"/>
        <v>0</v>
      </c>
      <c r="O118" s="81">
        <f t="shared" si="4"/>
        <v>0</v>
      </c>
    </row>
    <row r="119" spans="1:68" ht="15.75" customHeight="1" x14ac:dyDescent="0.25">
      <c r="B119" s="95" t="s">
        <v>43</v>
      </c>
      <c r="C119" s="102">
        <v>43</v>
      </c>
      <c r="D119" s="46" t="s">
        <v>19</v>
      </c>
      <c r="E119" s="42">
        <v>6102</v>
      </c>
      <c r="F119" s="43">
        <v>60.64</v>
      </c>
      <c r="G119" s="43"/>
      <c r="H119" s="43"/>
      <c r="I119" s="43"/>
      <c r="J119" s="11"/>
      <c r="K119" s="11"/>
      <c r="L119" s="11"/>
      <c r="M119" s="11"/>
      <c r="N119" s="11">
        <v>60.64</v>
      </c>
      <c r="O119" s="82"/>
    </row>
    <row r="120" spans="1:68" ht="15.75" x14ac:dyDescent="0.25">
      <c r="B120" s="95"/>
      <c r="C120" s="109"/>
      <c r="D120" s="47" t="s">
        <v>20</v>
      </c>
      <c r="E120" s="44">
        <v>6201</v>
      </c>
      <c r="F120" s="45">
        <v>22.1</v>
      </c>
      <c r="G120" s="45"/>
      <c r="H120" s="45"/>
      <c r="I120" s="45"/>
      <c r="J120" s="3"/>
      <c r="K120" s="3"/>
      <c r="L120" s="3"/>
      <c r="M120" s="3"/>
      <c r="N120" s="3"/>
      <c r="O120" s="22">
        <v>22.1</v>
      </c>
    </row>
    <row r="121" spans="1:68" ht="16.5" thickBot="1" x14ac:dyDescent="0.3">
      <c r="B121" s="96"/>
      <c r="C121" s="52">
        <v>44</v>
      </c>
      <c r="D121" s="51" t="s">
        <v>19</v>
      </c>
      <c r="E121" s="52">
        <v>4204</v>
      </c>
      <c r="F121" s="53">
        <v>40.46</v>
      </c>
      <c r="G121" s="53"/>
      <c r="H121" s="53"/>
      <c r="I121" s="53"/>
      <c r="J121" s="12"/>
      <c r="K121" s="12">
        <v>40.46</v>
      </c>
      <c r="L121" s="12"/>
      <c r="M121" s="12"/>
      <c r="N121" s="12"/>
      <c r="O121" s="23"/>
    </row>
    <row r="122" spans="1:68" s="5" customFormat="1" ht="22.5" customHeight="1" x14ac:dyDescent="0.25">
      <c r="B122" s="97" t="s">
        <v>2</v>
      </c>
      <c r="C122" s="92" t="s">
        <v>0</v>
      </c>
      <c r="D122" s="92" t="s">
        <v>1</v>
      </c>
      <c r="E122" s="92" t="s">
        <v>3</v>
      </c>
      <c r="F122" s="92" t="s">
        <v>11</v>
      </c>
      <c r="G122" s="92" t="s">
        <v>13</v>
      </c>
      <c r="H122" s="92" t="s">
        <v>15</v>
      </c>
      <c r="I122" s="92" t="s">
        <v>16</v>
      </c>
      <c r="J122" s="92" t="s">
        <v>17</v>
      </c>
      <c r="K122" s="92" t="s">
        <v>18</v>
      </c>
      <c r="L122" s="92" t="s">
        <v>35</v>
      </c>
      <c r="M122" s="92" t="s">
        <v>37</v>
      </c>
      <c r="N122" s="92" t="s">
        <v>34</v>
      </c>
      <c r="O122" s="87" t="s">
        <v>36</v>
      </c>
    </row>
    <row r="123" spans="1:68" s="5" customFormat="1" ht="22.5" customHeight="1" x14ac:dyDescent="0.25">
      <c r="B123" s="98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88"/>
    </row>
    <row r="124" spans="1:68" s="5" customFormat="1" ht="25.5" customHeight="1" x14ac:dyDescent="0.25">
      <c r="B124" s="98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88"/>
    </row>
    <row r="125" spans="1:68" s="5" customFormat="1" ht="15" customHeight="1" x14ac:dyDescent="0.25">
      <c r="B125" s="98"/>
      <c r="C125" s="93"/>
      <c r="D125" s="93"/>
      <c r="E125" s="93"/>
      <c r="F125" s="38" t="s">
        <v>12</v>
      </c>
      <c r="G125" s="38" t="s">
        <v>14</v>
      </c>
      <c r="H125" s="38" t="s">
        <v>14</v>
      </c>
      <c r="I125" s="38" t="s">
        <v>14</v>
      </c>
      <c r="J125" s="38" t="s">
        <v>14</v>
      </c>
      <c r="K125" s="38" t="s">
        <v>14</v>
      </c>
      <c r="L125" s="38" t="s">
        <v>14</v>
      </c>
      <c r="M125" s="38" t="s">
        <v>14</v>
      </c>
      <c r="N125" s="38" t="s">
        <v>14</v>
      </c>
      <c r="O125" s="39" t="s">
        <v>14</v>
      </c>
    </row>
    <row r="126" spans="1:68" s="13" customFormat="1" ht="15" customHeight="1" thickBot="1" x14ac:dyDescent="0.25">
      <c r="A126" s="14"/>
      <c r="B126" s="32">
        <v>1</v>
      </c>
      <c r="C126" s="33">
        <v>2</v>
      </c>
      <c r="D126" s="33">
        <v>3</v>
      </c>
      <c r="E126" s="33">
        <v>4</v>
      </c>
      <c r="F126" s="33">
        <v>5</v>
      </c>
      <c r="G126" s="33">
        <v>6</v>
      </c>
      <c r="H126" s="33">
        <v>7</v>
      </c>
      <c r="I126" s="33">
        <v>8</v>
      </c>
      <c r="J126" s="33">
        <v>9</v>
      </c>
      <c r="K126" s="33">
        <v>10</v>
      </c>
      <c r="L126" s="33">
        <v>11</v>
      </c>
      <c r="M126" s="33">
        <v>12</v>
      </c>
      <c r="N126" s="33">
        <v>13</v>
      </c>
      <c r="O126" s="37">
        <v>14</v>
      </c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</row>
    <row r="127" spans="1:68" ht="32.25" customHeight="1" x14ac:dyDescent="0.25">
      <c r="B127" s="89" t="s">
        <v>43</v>
      </c>
      <c r="C127" s="57"/>
      <c r="D127" s="56" t="s">
        <v>20</v>
      </c>
      <c r="E127" s="54">
        <v>6102</v>
      </c>
      <c r="F127" s="55">
        <v>10.75</v>
      </c>
      <c r="G127" s="55"/>
      <c r="H127" s="55"/>
      <c r="I127" s="55"/>
      <c r="J127" s="8"/>
      <c r="K127" s="8"/>
      <c r="L127" s="8"/>
      <c r="M127" s="8"/>
      <c r="N127" s="8">
        <v>10.75</v>
      </c>
      <c r="O127" s="24"/>
    </row>
    <row r="128" spans="1:68" ht="15.75" x14ac:dyDescent="0.25">
      <c r="B128" s="90"/>
      <c r="C128" s="58">
        <v>44</v>
      </c>
      <c r="D128" s="47" t="s">
        <v>21</v>
      </c>
      <c r="E128" s="44">
        <v>6201</v>
      </c>
      <c r="F128" s="45">
        <v>17.68</v>
      </c>
      <c r="G128" s="45"/>
      <c r="H128" s="45"/>
      <c r="I128" s="45"/>
      <c r="J128" s="3"/>
      <c r="K128" s="3"/>
      <c r="L128" s="3"/>
      <c r="M128" s="3"/>
      <c r="N128" s="3"/>
      <c r="O128" s="22">
        <v>17.68</v>
      </c>
    </row>
    <row r="129" spans="2:16" ht="15.75" x14ac:dyDescent="0.25">
      <c r="B129" s="90"/>
      <c r="C129" s="94">
        <v>45</v>
      </c>
      <c r="D129" s="47" t="s">
        <v>19</v>
      </c>
      <c r="E129" s="44">
        <v>4113</v>
      </c>
      <c r="F129" s="45">
        <v>15.08</v>
      </c>
      <c r="G129" s="45"/>
      <c r="H129" s="45"/>
      <c r="I129" s="45"/>
      <c r="J129" s="3"/>
      <c r="K129" s="3">
        <v>15.08</v>
      </c>
      <c r="L129" s="3"/>
      <c r="M129" s="3"/>
      <c r="N129" s="3"/>
      <c r="O129" s="22"/>
    </row>
    <row r="130" spans="2:16" ht="15.75" x14ac:dyDescent="0.25">
      <c r="B130" s="90"/>
      <c r="C130" s="94"/>
      <c r="D130" s="47" t="s">
        <v>20</v>
      </c>
      <c r="E130" s="44">
        <v>6102</v>
      </c>
      <c r="F130" s="45">
        <v>13.77</v>
      </c>
      <c r="G130" s="45"/>
      <c r="H130" s="45"/>
      <c r="I130" s="45"/>
      <c r="J130" s="3"/>
      <c r="K130" s="3"/>
      <c r="L130" s="3"/>
      <c r="M130" s="3"/>
      <c r="N130" s="3">
        <v>13.77</v>
      </c>
      <c r="O130" s="22"/>
    </row>
    <row r="131" spans="2:16" ht="15.75" x14ac:dyDescent="0.25">
      <c r="B131" s="90"/>
      <c r="C131" s="94"/>
      <c r="D131" s="47" t="s">
        <v>21</v>
      </c>
      <c r="E131" s="44">
        <v>6201</v>
      </c>
      <c r="F131" s="45">
        <v>3.49</v>
      </c>
      <c r="G131" s="45"/>
      <c r="H131" s="45"/>
      <c r="I131" s="45"/>
      <c r="J131" s="3"/>
      <c r="K131" s="3"/>
      <c r="L131" s="3"/>
      <c r="M131" s="3"/>
      <c r="N131" s="3"/>
      <c r="O131" s="22">
        <v>3.49</v>
      </c>
    </row>
    <row r="132" spans="2:16" ht="15.75" x14ac:dyDescent="0.25">
      <c r="B132" s="90"/>
      <c r="C132" s="44">
        <v>46</v>
      </c>
      <c r="D132" s="47" t="s">
        <v>20</v>
      </c>
      <c r="E132" s="44">
        <v>6102</v>
      </c>
      <c r="F132" s="45">
        <v>81.92</v>
      </c>
      <c r="G132" s="45"/>
      <c r="H132" s="45"/>
      <c r="I132" s="45"/>
      <c r="J132" s="3"/>
      <c r="K132" s="3"/>
      <c r="L132" s="3"/>
      <c r="M132" s="3"/>
      <c r="N132" s="3">
        <v>81.92</v>
      </c>
      <c r="O132" s="22"/>
    </row>
    <row r="133" spans="2:16" ht="15.75" x14ac:dyDescent="0.25">
      <c r="B133" s="90"/>
      <c r="C133" s="94">
        <v>47</v>
      </c>
      <c r="D133" s="47" t="s">
        <v>20</v>
      </c>
      <c r="E133" s="44">
        <v>6102</v>
      </c>
      <c r="F133" s="45">
        <v>52.76</v>
      </c>
      <c r="G133" s="45"/>
      <c r="H133" s="45"/>
      <c r="I133" s="45"/>
      <c r="J133" s="3"/>
      <c r="K133" s="3"/>
      <c r="L133" s="3"/>
      <c r="M133" s="3"/>
      <c r="N133" s="3">
        <v>52.76</v>
      </c>
      <c r="O133" s="22"/>
    </row>
    <row r="134" spans="2:16" ht="15.75" x14ac:dyDescent="0.25">
      <c r="B134" s="90"/>
      <c r="C134" s="94"/>
      <c r="D134" s="47" t="s">
        <v>21</v>
      </c>
      <c r="E134" s="44">
        <v>6201</v>
      </c>
      <c r="F134" s="45">
        <v>3.26</v>
      </c>
      <c r="G134" s="45"/>
      <c r="H134" s="45"/>
      <c r="I134" s="45"/>
      <c r="J134" s="3"/>
      <c r="K134" s="3"/>
      <c r="L134" s="3"/>
      <c r="M134" s="3"/>
      <c r="N134" s="3"/>
      <c r="O134" s="22">
        <v>3.26</v>
      </c>
    </row>
    <row r="135" spans="2:16" ht="15.75" x14ac:dyDescent="0.25">
      <c r="B135" s="90"/>
      <c r="C135" s="44">
        <v>49</v>
      </c>
      <c r="D135" s="47" t="s">
        <v>24</v>
      </c>
      <c r="E135" s="44">
        <v>6102</v>
      </c>
      <c r="F135" s="45">
        <v>31.84</v>
      </c>
      <c r="G135" s="45"/>
      <c r="H135" s="45"/>
      <c r="I135" s="45"/>
      <c r="J135" s="3"/>
      <c r="K135" s="3"/>
      <c r="L135" s="3"/>
      <c r="M135" s="3"/>
      <c r="N135" s="3">
        <v>31.84</v>
      </c>
      <c r="O135" s="22"/>
    </row>
    <row r="136" spans="2:16" ht="15.75" x14ac:dyDescent="0.25">
      <c r="B136" s="90"/>
      <c r="C136" s="44">
        <v>52</v>
      </c>
      <c r="D136" s="47" t="s">
        <v>20</v>
      </c>
      <c r="E136" s="44">
        <v>3110</v>
      </c>
      <c r="F136" s="45">
        <v>1.2</v>
      </c>
      <c r="G136" s="45"/>
      <c r="H136" s="45"/>
      <c r="I136" s="45"/>
      <c r="J136" s="3">
        <v>1.2</v>
      </c>
      <c r="K136" s="3"/>
      <c r="L136" s="3"/>
      <c r="M136" s="3"/>
      <c r="N136" s="3"/>
      <c r="O136" s="22"/>
    </row>
    <row r="137" spans="2:16" ht="15.75" x14ac:dyDescent="0.25">
      <c r="B137" s="90"/>
      <c r="C137" s="44">
        <v>52</v>
      </c>
      <c r="D137" s="47" t="s">
        <v>22</v>
      </c>
      <c r="E137" s="44">
        <v>4101</v>
      </c>
      <c r="F137" s="45">
        <v>38.75</v>
      </c>
      <c r="G137" s="45"/>
      <c r="H137" s="45"/>
      <c r="I137" s="45"/>
      <c r="J137" s="3"/>
      <c r="K137" s="3">
        <v>38.75</v>
      </c>
      <c r="L137" s="3"/>
      <c r="M137" s="3"/>
      <c r="N137" s="3"/>
      <c r="O137" s="22"/>
    </row>
    <row r="138" spans="2:16" ht="15.75" x14ac:dyDescent="0.25">
      <c r="B138" s="90"/>
      <c r="C138" s="44">
        <v>62</v>
      </c>
      <c r="D138" s="47" t="s">
        <v>22</v>
      </c>
      <c r="E138" s="44">
        <v>4101</v>
      </c>
      <c r="F138" s="45">
        <v>34.01</v>
      </c>
      <c r="G138" s="45"/>
      <c r="H138" s="45"/>
      <c r="I138" s="45"/>
      <c r="J138" s="3"/>
      <c r="K138" s="3">
        <v>34.01</v>
      </c>
      <c r="L138" s="3"/>
      <c r="M138" s="3"/>
      <c r="N138" s="3"/>
      <c r="O138" s="22"/>
    </row>
    <row r="139" spans="2:16" ht="15.75" x14ac:dyDescent="0.25">
      <c r="B139" s="90"/>
      <c r="C139" s="44">
        <v>62</v>
      </c>
      <c r="D139" s="47" t="s">
        <v>23</v>
      </c>
      <c r="E139" s="44">
        <v>6102</v>
      </c>
      <c r="F139" s="45">
        <v>22.69</v>
      </c>
      <c r="G139" s="45"/>
      <c r="H139" s="45"/>
      <c r="I139" s="45"/>
      <c r="J139" s="3"/>
      <c r="K139" s="3"/>
      <c r="L139" s="3"/>
      <c r="M139" s="3"/>
      <c r="N139" s="3">
        <v>22.69</v>
      </c>
      <c r="O139" s="22"/>
    </row>
    <row r="140" spans="2:16" ht="15.75" x14ac:dyDescent="0.25">
      <c r="B140" s="90"/>
      <c r="C140" s="44">
        <v>63</v>
      </c>
      <c r="D140" s="47" t="s">
        <v>9</v>
      </c>
      <c r="E140" s="44">
        <v>1114</v>
      </c>
      <c r="F140" s="45">
        <v>1.8</v>
      </c>
      <c r="G140" s="45"/>
      <c r="H140" s="45">
        <v>1.8</v>
      </c>
      <c r="I140" s="45"/>
      <c r="J140" s="3"/>
      <c r="K140" s="3"/>
      <c r="L140" s="3"/>
      <c r="M140" s="3"/>
      <c r="N140" s="3"/>
      <c r="O140" s="22"/>
    </row>
    <row r="141" spans="2:16" ht="15.75" x14ac:dyDescent="0.25">
      <c r="B141" s="90"/>
      <c r="C141" s="44">
        <v>63</v>
      </c>
      <c r="D141" s="47" t="s">
        <v>20</v>
      </c>
      <c r="E141" s="44">
        <v>3110</v>
      </c>
      <c r="F141" s="45">
        <v>1.1499999999999999</v>
      </c>
      <c r="G141" s="45"/>
      <c r="H141" s="45"/>
      <c r="I141" s="45"/>
      <c r="J141" s="3">
        <v>1.1499999999999999</v>
      </c>
      <c r="K141" s="3"/>
      <c r="L141" s="3"/>
      <c r="M141" s="3"/>
      <c r="N141" s="3"/>
      <c r="O141" s="22"/>
    </row>
    <row r="142" spans="2:16" ht="15.75" x14ac:dyDescent="0.25">
      <c r="B142" s="90"/>
      <c r="C142" s="44">
        <v>63</v>
      </c>
      <c r="D142" s="47" t="s">
        <v>10</v>
      </c>
      <c r="E142" s="44">
        <v>4101</v>
      </c>
      <c r="F142" s="45">
        <v>9.5</v>
      </c>
      <c r="G142" s="45"/>
      <c r="H142" s="45"/>
      <c r="I142" s="45"/>
      <c r="J142" s="3"/>
      <c r="K142" s="3">
        <v>9.5</v>
      </c>
      <c r="L142" s="3"/>
      <c r="M142" s="3"/>
      <c r="N142" s="3"/>
      <c r="O142" s="22"/>
    </row>
    <row r="143" spans="2:16" ht="15.75" x14ac:dyDescent="0.25">
      <c r="B143" s="90"/>
      <c r="C143" s="44"/>
      <c r="D143" s="47" t="s">
        <v>22</v>
      </c>
      <c r="E143" s="44">
        <v>6301</v>
      </c>
      <c r="F143" s="45">
        <v>5.25</v>
      </c>
      <c r="G143" s="45"/>
      <c r="H143" s="45"/>
      <c r="I143" s="45"/>
      <c r="J143" s="3"/>
      <c r="K143" s="3"/>
      <c r="L143" s="3"/>
      <c r="M143" s="3"/>
      <c r="N143" s="3"/>
      <c r="O143" s="22">
        <v>5.25</v>
      </c>
    </row>
    <row r="144" spans="2:16" ht="16.5" thickBot="1" x14ac:dyDescent="0.3">
      <c r="B144" s="91"/>
      <c r="C144" s="119" t="s">
        <v>44</v>
      </c>
      <c r="D144" s="119"/>
      <c r="E144" s="119"/>
      <c r="F144" s="59">
        <f>F119+F120+F121+F127+F128+F129+F130+F131+F132+F133+F134+F135+F136+F137+F138+F139+F140+F141+F142+F143</f>
        <v>468.09999999999997</v>
      </c>
      <c r="G144" s="60">
        <f t="shared" ref="G144:O144" si="5">G119+G120+G121+G127+G128+G129+G130+G131+G132+G133+G134+G135+G136+G137+G138+G139+G140+G141+G142+G143</f>
        <v>0</v>
      </c>
      <c r="H144" s="60">
        <f t="shared" si="5"/>
        <v>1.8</v>
      </c>
      <c r="I144" s="60">
        <f t="shared" si="5"/>
        <v>0</v>
      </c>
      <c r="J144" s="29">
        <f t="shared" si="5"/>
        <v>2.3499999999999996</v>
      </c>
      <c r="K144" s="29">
        <f t="shared" si="5"/>
        <v>137.79999999999998</v>
      </c>
      <c r="L144" s="29">
        <f t="shared" si="5"/>
        <v>0</v>
      </c>
      <c r="M144" s="29">
        <f t="shared" si="5"/>
        <v>0</v>
      </c>
      <c r="N144" s="29">
        <f t="shared" si="5"/>
        <v>274.37</v>
      </c>
      <c r="O144" s="79">
        <f t="shared" si="5"/>
        <v>51.78</v>
      </c>
      <c r="P144" s="4">
        <f>H144+J144+K144+N144+O144</f>
        <v>468.1</v>
      </c>
    </row>
    <row r="145" spans="2:15" s="2" customFormat="1" ht="16.5" thickBot="1" x14ac:dyDescent="0.3">
      <c r="B145" s="25"/>
      <c r="C145" s="61"/>
      <c r="D145" s="62"/>
      <c r="E145" s="61"/>
      <c r="F145" s="63"/>
      <c r="G145" s="63"/>
      <c r="H145" s="63"/>
      <c r="I145" s="63"/>
      <c r="J145" s="9"/>
      <c r="K145" s="9"/>
      <c r="L145" s="9"/>
      <c r="M145" s="9"/>
      <c r="N145" s="9"/>
      <c r="O145" s="9"/>
    </row>
    <row r="146" spans="2:15" ht="16.5" thickBot="1" x14ac:dyDescent="0.3">
      <c r="B146" s="120" t="s">
        <v>45</v>
      </c>
      <c r="C146" s="121"/>
      <c r="D146" s="121"/>
      <c r="E146" s="121"/>
      <c r="F146" s="64">
        <f>F21+F52+F96+F113+F118+F144</f>
        <v>2744.8800000000006</v>
      </c>
      <c r="G146" s="64">
        <f t="shared" ref="G146:O146" si="6">G21+G52+G96+G113+G118+G144</f>
        <v>352.67000000000007</v>
      </c>
      <c r="H146" s="64">
        <f t="shared" si="6"/>
        <v>571.47</v>
      </c>
      <c r="I146" s="64">
        <f t="shared" si="6"/>
        <v>56.23</v>
      </c>
      <c r="J146" s="30">
        <f t="shared" si="6"/>
        <v>24.599999999999994</v>
      </c>
      <c r="K146" s="30">
        <f t="shared" si="6"/>
        <v>1054.6099999999999</v>
      </c>
      <c r="L146" s="30">
        <f t="shared" si="6"/>
        <v>44.309999999999995</v>
      </c>
      <c r="M146" s="30">
        <f t="shared" si="6"/>
        <v>61.19</v>
      </c>
      <c r="N146" s="30">
        <f t="shared" si="6"/>
        <v>286</v>
      </c>
      <c r="O146" s="80">
        <f t="shared" si="6"/>
        <v>293.79999999999995</v>
      </c>
    </row>
    <row r="147" spans="2:15" ht="15.75" thickBot="1" x14ac:dyDescent="0.3">
      <c r="B147" s="26"/>
    </row>
    <row r="148" spans="2:15" s="10" customFormat="1" ht="27.75" customHeight="1" thickBot="1" x14ac:dyDescent="0.3">
      <c r="B148" s="116" t="s">
        <v>46</v>
      </c>
      <c r="C148" s="117"/>
      <c r="D148" s="117"/>
      <c r="E148" s="118"/>
      <c r="F148" s="68">
        <v>31737.61</v>
      </c>
      <c r="G148" s="65"/>
      <c r="H148" s="65"/>
      <c r="I148" s="65"/>
      <c r="J148" s="27"/>
      <c r="K148" s="27"/>
      <c r="L148" s="27"/>
      <c r="M148" s="27"/>
      <c r="N148" s="27"/>
      <c r="O148" s="27"/>
    </row>
    <row r="149" spans="2:15" s="10" customFormat="1" ht="16.5" thickBot="1" x14ac:dyDescent="0.3">
      <c r="B149" s="27"/>
      <c r="C149" s="65"/>
      <c r="D149" s="65"/>
      <c r="E149" s="65"/>
      <c r="F149" s="69"/>
      <c r="G149" s="65"/>
      <c r="H149" s="65"/>
      <c r="I149" s="65"/>
      <c r="J149" s="27"/>
      <c r="K149" s="27"/>
      <c r="L149" s="27"/>
      <c r="M149" s="27"/>
      <c r="N149" s="27"/>
      <c r="O149" s="27"/>
    </row>
    <row r="150" spans="2:15" s="10" customFormat="1" ht="30.75" customHeight="1" thickBot="1" x14ac:dyDescent="0.3">
      <c r="B150" s="116" t="s">
        <v>47</v>
      </c>
      <c r="C150" s="117"/>
      <c r="D150" s="117"/>
      <c r="E150" s="118"/>
      <c r="F150" s="70">
        <f>F146/F148*100</f>
        <v>8.6486663614557013</v>
      </c>
      <c r="G150" s="65"/>
      <c r="H150" s="66"/>
      <c r="I150" s="66"/>
      <c r="J150" s="27"/>
      <c r="K150" s="27"/>
      <c r="L150" s="27"/>
      <c r="M150" s="27"/>
      <c r="N150" s="27"/>
      <c r="O150" s="27"/>
    </row>
    <row r="151" spans="2:15" s="10" customFormat="1" ht="16.5" thickBot="1" x14ac:dyDescent="0.3">
      <c r="B151" s="27"/>
      <c r="C151" s="65"/>
      <c r="D151" s="65"/>
      <c r="E151" s="65"/>
      <c r="F151" s="69"/>
      <c r="G151" s="65"/>
      <c r="H151" s="65"/>
      <c r="I151" s="65"/>
      <c r="J151" s="27"/>
      <c r="K151" s="27"/>
      <c r="L151" s="27"/>
      <c r="M151" s="27"/>
      <c r="N151" s="27"/>
      <c r="O151" s="27"/>
    </row>
    <row r="152" spans="2:15" s="10" customFormat="1" ht="29.25" customHeight="1" thickBot="1" x14ac:dyDescent="0.3">
      <c r="B152" s="116" t="s">
        <v>48</v>
      </c>
      <c r="C152" s="117"/>
      <c r="D152" s="117"/>
      <c r="E152" s="118"/>
      <c r="F152" s="68">
        <v>47.47</v>
      </c>
      <c r="G152" s="65"/>
      <c r="H152" s="65"/>
      <c r="I152" s="65"/>
      <c r="J152" s="27"/>
      <c r="K152" s="27"/>
      <c r="L152" s="27"/>
      <c r="M152" s="27"/>
      <c r="N152" s="27"/>
      <c r="O152" s="27"/>
    </row>
    <row r="153" spans="2:15" s="10" customFormat="1" ht="15.75" x14ac:dyDescent="0.25">
      <c r="B153" s="27"/>
      <c r="C153" s="65"/>
      <c r="D153" s="65"/>
      <c r="E153" s="65"/>
      <c r="F153" s="66"/>
      <c r="G153" s="65"/>
      <c r="H153" s="65"/>
      <c r="I153" s="65"/>
      <c r="J153" s="27"/>
      <c r="K153" s="27"/>
      <c r="L153" s="27"/>
      <c r="M153" s="27"/>
      <c r="N153" s="27"/>
      <c r="O153" s="27"/>
    </row>
    <row r="154" spans="2:15" s="10" customFormat="1" ht="15.75" x14ac:dyDescent="0.25">
      <c r="B154" s="27"/>
      <c r="C154" s="65"/>
      <c r="D154" s="65"/>
      <c r="E154" s="65"/>
      <c r="F154" s="65"/>
      <c r="G154" s="65"/>
      <c r="H154" s="65"/>
      <c r="I154" s="65"/>
      <c r="J154" s="27"/>
      <c r="K154" s="27"/>
      <c r="L154" s="27"/>
      <c r="M154" s="27"/>
      <c r="N154" s="27"/>
      <c r="O154" s="27"/>
    </row>
    <row r="155" spans="2:15" x14ac:dyDescent="0.25">
      <c r="B155" s="28"/>
    </row>
    <row r="157" spans="2:15" x14ac:dyDescent="0.25">
      <c r="H157" s="67"/>
    </row>
  </sheetData>
  <mergeCells count="92">
    <mergeCell ref="B148:E148"/>
    <mergeCell ref="B150:E150"/>
    <mergeCell ref="B152:E152"/>
    <mergeCell ref="C79:C80"/>
    <mergeCell ref="C96:E96"/>
    <mergeCell ref="B114:B118"/>
    <mergeCell ref="C118:E118"/>
    <mergeCell ref="C144:E144"/>
    <mergeCell ref="B146:E146"/>
    <mergeCell ref="C90:C92"/>
    <mergeCell ref="C119:C120"/>
    <mergeCell ref="C129:C131"/>
    <mergeCell ref="B119:B121"/>
    <mergeCell ref="B122:B125"/>
    <mergeCell ref="C122:C125"/>
    <mergeCell ref="D122:D125"/>
    <mergeCell ref="C12:C13"/>
    <mergeCell ref="C16:C17"/>
    <mergeCell ref="C18:C20"/>
    <mergeCell ref="B11:B21"/>
    <mergeCell ref="C21:E21"/>
    <mergeCell ref="G6:G8"/>
    <mergeCell ref="H6:H8"/>
    <mergeCell ref="I6:I8"/>
    <mergeCell ref="J6:J8"/>
    <mergeCell ref="B4:O4"/>
    <mergeCell ref="O6:O8"/>
    <mergeCell ref="N6:N8"/>
    <mergeCell ref="L6:L8"/>
    <mergeCell ref="M6:M8"/>
    <mergeCell ref="K6:K8"/>
    <mergeCell ref="B2:F2"/>
    <mergeCell ref="B6:B9"/>
    <mergeCell ref="C6:C9"/>
    <mergeCell ref="D6:D9"/>
    <mergeCell ref="E6:E9"/>
    <mergeCell ref="F6:F8"/>
    <mergeCell ref="B22:B41"/>
    <mergeCell ref="C38:C41"/>
    <mergeCell ref="B47:B52"/>
    <mergeCell ref="B97:B113"/>
    <mergeCell ref="C113:E113"/>
    <mergeCell ref="E42:E45"/>
    <mergeCell ref="E83:E86"/>
    <mergeCell ref="C22:C26"/>
    <mergeCell ref="C52:E52"/>
    <mergeCell ref="C57:C61"/>
    <mergeCell ref="C53:C55"/>
    <mergeCell ref="C76:C77"/>
    <mergeCell ref="C27:C35"/>
    <mergeCell ref="C62:C66"/>
    <mergeCell ref="B88:B96"/>
    <mergeCell ref="B42:B45"/>
    <mergeCell ref="C42:C45"/>
    <mergeCell ref="D42:D45"/>
    <mergeCell ref="B53:B82"/>
    <mergeCell ref="B83:B86"/>
    <mergeCell ref="C83:C86"/>
    <mergeCell ref="D83:D86"/>
    <mergeCell ref="F42:F44"/>
    <mergeCell ref="G42:G44"/>
    <mergeCell ref="H42:H44"/>
    <mergeCell ref="I42:I44"/>
    <mergeCell ref="J42:J44"/>
    <mergeCell ref="K42:K44"/>
    <mergeCell ref="L42:L44"/>
    <mergeCell ref="M42:M44"/>
    <mergeCell ref="N42:N44"/>
    <mergeCell ref="O42:O44"/>
    <mergeCell ref="F83:F85"/>
    <mergeCell ref="G83:G85"/>
    <mergeCell ref="H83:H85"/>
    <mergeCell ref="I83:I85"/>
    <mergeCell ref="J83:J85"/>
    <mergeCell ref="K83:K85"/>
    <mergeCell ref="L83:L85"/>
    <mergeCell ref="M83:M85"/>
    <mergeCell ref="N83:N85"/>
    <mergeCell ref="O83:O85"/>
    <mergeCell ref="O122:O124"/>
    <mergeCell ref="B127:B144"/>
    <mergeCell ref="J122:J124"/>
    <mergeCell ref="K122:K124"/>
    <mergeCell ref="L122:L124"/>
    <mergeCell ref="M122:M124"/>
    <mergeCell ref="N122:N124"/>
    <mergeCell ref="E122:E125"/>
    <mergeCell ref="F122:F124"/>
    <mergeCell ref="G122:G124"/>
    <mergeCell ref="H122:H124"/>
    <mergeCell ref="I122:I124"/>
    <mergeCell ref="C133:C134"/>
  </mergeCells>
  <pageMargins left="0" right="0.48697916666666669" top="0.5" bottom="0.5" header="0.3" footer="0.3"/>
  <pageSetup scale="85" orientation="landscape" r:id="rId1"/>
  <headerFooter>
    <oddFooter>&amp;L         &amp;"Times New Roman,Regular"&amp;10Слађана Врачар&amp;R&amp;"Times New Roman,Regular"&amp;10Јануар. 2023. године</oddFooter>
  </headerFooter>
  <ignoredErrors>
    <ignoredError sqref="C88:E92 D117 D127 C22:E22 C47:E71 D119:D121 D128:D143 C24:E45 C23:D23 C73:E86 C72:D72 C94:E115 C93:D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2023-02-04T18:37:00Z</cp:lastPrinted>
  <dcterms:created xsi:type="dcterms:W3CDTF">2022-12-21T08:23:26Z</dcterms:created>
  <dcterms:modified xsi:type="dcterms:W3CDTF">2023-10-09T15:54:42Z</dcterms:modified>
</cp:coreProperties>
</file>